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adriana_enciso_aguasdebogota_com_co/Documents/2026/SUM MATERIAL POP/"/>
    </mc:Choice>
  </mc:AlternateContent>
  <xr:revisionPtr revIDLastSave="50" documentId="8_{79EE37F3-E266-4D26-9F61-1E1F49EEA0FF}" xr6:coauthVersionLast="47" xr6:coauthVersionMax="47" xr10:uidLastSave="{8DAAE192-F65E-4026-9850-01061C713F2E}"/>
  <bookViews>
    <workbookView xWindow="-120" yWindow="-120" windowWidth="20730" windowHeight="11040" xr2:uid="{FCB47A69-9A83-42FC-BD29-1E6A27BA5C70}"/>
  </bookViews>
  <sheets>
    <sheet name="ITEMS FICHA" sheetId="1" r:id="rId1"/>
  </sheets>
  <externalReferences>
    <externalReference r:id="rId2"/>
  </externalReferences>
  <definedNames>
    <definedName name="_xlnm._FilterDatabase" localSheetId="0" hidden="1">'ITEMS FICHA'!$A$4:$D$160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H64" i="1"/>
  <c r="H159" i="1"/>
  <c r="G159" i="1"/>
  <c r="D158" i="1"/>
  <c r="D157" i="1"/>
  <c r="D156" i="1"/>
  <c r="D155" i="1"/>
  <c r="D154" i="1"/>
  <c r="H153" i="1"/>
  <c r="G153" i="1"/>
  <c r="H152" i="1"/>
  <c r="G152" i="1"/>
  <c r="D151" i="1"/>
  <c r="H150" i="1"/>
  <c r="G150" i="1"/>
  <c r="C149" i="1"/>
  <c r="H148" i="1"/>
  <c r="G148" i="1"/>
  <c r="H147" i="1"/>
  <c r="G147" i="1"/>
  <c r="D146" i="1"/>
  <c r="D145" i="1"/>
  <c r="C144" i="1"/>
  <c r="H143" i="1"/>
  <c r="G143" i="1"/>
  <c r="D142" i="1"/>
  <c r="D141" i="1"/>
  <c r="D140" i="1"/>
  <c r="D139" i="1"/>
  <c r="D138" i="1"/>
  <c r="D137" i="1"/>
  <c r="D136" i="1"/>
  <c r="D135" i="1"/>
  <c r="D134" i="1"/>
  <c r="H133" i="1"/>
  <c r="G133" i="1"/>
  <c r="D132" i="1"/>
  <c r="D131" i="1"/>
  <c r="H130" i="1"/>
  <c r="G130" i="1"/>
  <c r="H129" i="1"/>
  <c r="G129" i="1"/>
  <c r="D128" i="1"/>
  <c r="D127" i="1"/>
  <c r="D126" i="1"/>
  <c r="C126" i="1"/>
  <c r="D125" i="1"/>
  <c r="D124" i="1"/>
  <c r="D123" i="1"/>
  <c r="D122" i="1"/>
  <c r="H119" i="1"/>
  <c r="G119" i="1"/>
  <c r="H118" i="1"/>
  <c r="G118" i="1"/>
  <c r="H115" i="1"/>
  <c r="G115" i="1"/>
  <c r="H114" i="1"/>
  <c r="G114" i="1"/>
  <c r="H111" i="1"/>
  <c r="G111" i="1"/>
  <c r="H110" i="1"/>
  <c r="G110" i="1"/>
  <c r="H109" i="1"/>
  <c r="G109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6" i="1"/>
  <c r="G96" i="1"/>
  <c r="H95" i="1"/>
  <c r="G95" i="1"/>
  <c r="H92" i="1"/>
  <c r="G92" i="1"/>
  <c r="H91" i="1"/>
  <c r="G91" i="1"/>
  <c r="H90" i="1"/>
  <c r="G90" i="1"/>
  <c r="D89" i="1"/>
  <c r="H87" i="1"/>
  <c r="G87" i="1"/>
  <c r="H86" i="1"/>
  <c r="G86" i="1"/>
  <c r="H85" i="1"/>
  <c r="G85" i="1"/>
  <c r="H82" i="1"/>
  <c r="G82" i="1"/>
  <c r="H81" i="1"/>
  <c r="G81" i="1"/>
  <c r="H78" i="1"/>
  <c r="G78" i="1"/>
  <c r="H77" i="1"/>
  <c r="G77" i="1"/>
  <c r="H74" i="1"/>
  <c r="G74" i="1"/>
  <c r="H73" i="1"/>
  <c r="G73" i="1"/>
  <c r="H69" i="1"/>
  <c r="G69" i="1"/>
  <c r="H65" i="1"/>
  <c r="G65" i="1"/>
  <c r="H61" i="1"/>
  <c r="G61" i="1"/>
  <c r="H60" i="1"/>
  <c r="G60" i="1"/>
  <c r="H56" i="1"/>
  <c r="G56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C8" i="1"/>
  <c r="H7" i="1"/>
  <c r="G7" i="1"/>
  <c r="H6" i="1"/>
  <c r="G6" i="1"/>
  <c r="H5" i="1"/>
  <c r="G5" i="1"/>
  <c r="H158" i="1" l="1"/>
  <c r="G158" i="1"/>
  <c r="H157" i="1"/>
  <c r="G157" i="1"/>
  <c r="H156" i="1"/>
  <c r="G156" i="1"/>
  <c r="G155" i="1"/>
  <c r="H155" i="1"/>
  <c r="H154" i="1"/>
  <c r="G154" i="1"/>
  <c r="H151" i="1"/>
  <c r="G151" i="1"/>
  <c r="H149" i="1"/>
  <c r="G149" i="1"/>
  <c r="G146" i="1"/>
  <c r="H146" i="1"/>
  <c r="H145" i="1"/>
  <c r="G145" i="1"/>
  <c r="H144" i="1"/>
  <c r="G144" i="1"/>
  <c r="G142" i="1"/>
  <c r="H142" i="1"/>
  <c r="G141" i="1"/>
  <c r="H141" i="1"/>
  <c r="H140" i="1"/>
  <c r="G140" i="1"/>
  <c r="H139" i="1"/>
  <c r="G139" i="1"/>
  <c r="H138" i="1"/>
  <c r="G138" i="1"/>
  <c r="G137" i="1"/>
  <c r="H137" i="1"/>
  <c r="H136" i="1"/>
  <c r="G136" i="1"/>
  <c r="G135" i="1"/>
  <c r="H135" i="1"/>
  <c r="H134" i="1"/>
  <c r="G134" i="1"/>
  <c r="G132" i="1"/>
  <c r="H132" i="1"/>
  <c r="H131" i="1"/>
  <c r="G131" i="1"/>
  <c r="H128" i="1"/>
  <c r="G128" i="1"/>
  <c r="H127" i="1"/>
  <c r="G127" i="1"/>
  <c r="H126" i="1"/>
  <c r="G126" i="1"/>
  <c r="H125" i="1"/>
  <c r="G125" i="1"/>
  <c r="H124" i="1"/>
  <c r="G124" i="1"/>
  <c r="G123" i="1"/>
  <c r="H123" i="1"/>
  <c r="G122" i="1"/>
  <c r="H122" i="1"/>
  <c r="H8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tc={841233F0-7A06-4EA2-B0ED-04E6948CD22D}</author>
  </authors>
  <commentList>
    <comment ref="C42" authorId="0" shapeId="0" xr:uid="{841233F0-7A06-4EA2-B0ED-04E6948CD2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ajustan cantidades en la FCTE</t>
      </text>
    </comment>
  </commentList>
</comments>
</file>

<file path=xl/sharedStrings.xml><?xml version="1.0" encoding="utf-8"?>
<sst xmlns="http://schemas.openxmlformats.org/spreadsheetml/2006/main" count="255" uniqueCount="205">
  <si>
    <t>Ítem</t>
  </si>
  <si>
    <t>Insumo</t>
  </si>
  <si>
    <t>Cantidad requerida</t>
  </si>
  <si>
    <t xml:space="preserve">PRESUPUESTO </t>
  </si>
  <si>
    <t>Imanes llantas</t>
  </si>
  <si>
    <t>GAGR</t>
  </si>
  <si>
    <t>Vallas móviles</t>
  </si>
  <si>
    <t>Valla tipo móvil</t>
  </si>
  <si>
    <t>Tulas</t>
  </si>
  <si>
    <t>Botilito aluminio, tapa rosca y gancho carabinero. 500ml</t>
  </si>
  <si>
    <t>Capa con capota adulto</t>
  </si>
  <si>
    <t>Afiches</t>
  </si>
  <si>
    <t>Volantes</t>
  </si>
  <si>
    <t>Rompecabezas</t>
  </si>
  <si>
    <t>Cartilla física</t>
  </si>
  <si>
    <t>Bolsa ecológica tela 40 x 35 cm</t>
  </si>
  <si>
    <t>Agenda ecológica</t>
  </si>
  <si>
    <t>Botella de silicona</t>
  </si>
  <si>
    <t>Bolsa ecológica totebag 40x50 cm</t>
  </si>
  <si>
    <t>Folleto</t>
  </si>
  <si>
    <t>Chaleco identificación</t>
  </si>
  <si>
    <t>Pendón 70X100 cm</t>
  </si>
  <si>
    <t>Trípode</t>
  </si>
  <si>
    <t>Buzos institucionales</t>
  </si>
  <si>
    <t>Cinturón portaherramientas</t>
  </si>
  <si>
    <t>Impresión instructivo</t>
  </si>
  <si>
    <t>Plegables</t>
  </si>
  <si>
    <t>Tótems</t>
  </si>
  <si>
    <t>Juego memoria</t>
  </si>
  <si>
    <t>Juego separación residuos</t>
  </si>
  <si>
    <t>Juego piso escalera</t>
  </si>
  <si>
    <t>Botilito aluminio, tapa rosca 600ml</t>
  </si>
  <si>
    <t>Libreta con bolígrafo</t>
  </si>
  <si>
    <t>Banderines</t>
  </si>
  <si>
    <t>Sello vinilo</t>
  </si>
  <si>
    <t>Paquete 60 Fichas adhesivas</t>
  </si>
  <si>
    <t>Plantillas esténciles paquete 20 unidades</t>
  </si>
  <si>
    <t>Cartilla pedagógica</t>
  </si>
  <si>
    <t>Chaleco reflectivo</t>
  </si>
  <si>
    <t>Gorro safari</t>
  </si>
  <si>
    <t>Cartilla pedagógica (Anfibios/Aves)</t>
  </si>
  <si>
    <t>Cartilla pedagógica (83 páginas)</t>
  </si>
  <si>
    <t>Pliego Vinilo Stickers pequeños 3X6 cm</t>
  </si>
  <si>
    <t>Plegables/volantes</t>
  </si>
  <si>
    <t>Set 3 bolsas reutilizables</t>
  </si>
  <si>
    <t>Medio pliego de vinilo Stickers pequeños 5X5 cm</t>
  </si>
  <si>
    <t>Botella de Vidrio con recubrimiento en plástico compostable de trigo, 500 ml</t>
  </si>
  <si>
    <t xml:space="preserve">Señal tipo C1 e instalacion </t>
  </si>
  <si>
    <t xml:space="preserve">Señal tipo C2 e instalación </t>
  </si>
  <si>
    <t>Guía 80 páginas</t>
  </si>
  <si>
    <t>Posters 1 m alto x 0.80 m ancho, impresos en material tipo banner</t>
  </si>
  <si>
    <t>Fotografías</t>
  </si>
  <si>
    <t>47a</t>
  </si>
  <si>
    <t>Bolígrafo Cartón y plástico, retráctil</t>
  </si>
  <si>
    <t>COMUNICACIONES</t>
  </si>
  <si>
    <t>47b</t>
  </si>
  <si>
    <t>47c</t>
  </si>
  <si>
    <t>47d</t>
  </si>
  <si>
    <t>47e</t>
  </si>
  <si>
    <t>48a</t>
  </si>
  <si>
    <t>Carpetas Earthpact 295 gr oficio con bolsillo interno</t>
  </si>
  <si>
    <t>48b</t>
  </si>
  <si>
    <t>48c</t>
  </si>
  <si>
    <t>48d</t>
  </si>
  <si>
    <t>49a</t>
  </si>
  <si>
    <t>Brochure A4</t>
  </si>
  <si>
    <t>49b</t>
  </si>
  <si>
    <t>49c</t>
  </si>
  <si>
    <t>49d</t>
  </si>
  <si>
    <t>Pendón estructura araña 1x2 m</t>
  </si>
  <si>
    <t>51a</t>
  </si>
  <si>
    <t>Agenda A5</t>
  </si>
  <si>
    <t>51b</t>
  </si>
  <si>
    <t>51c</t>
  </si>
  <si>
    <t>51d</t>
  </si>
  <si>
    <t>52a</t>
  </si>
  <si>
    <t>Calendarios</t>
  </si>
  <si>
    <t>52b</t>
  </si>
  <si>
    <t>52c</t>
  </si>
  <si>
    <t>52d</t>
  </si>
  <si>
    <t>53a</t>
  </si>
  <si>
    <t>Flyer A5</t>
  </si>
  <si>
    <t>53b</t>
  </si>
  <si>
    <t>53c</t>
  </si>
  <si>
    <t>53d</t>
  </si>
  <si>
    <t>54a</t>
  </si>
  <si>
    <t>Flyer carta</t>
  </si>
  <si>
    <t>54b</t>
  </si>
  <si>
    <t>54c</t>
  </si>
  <si>
    <t>54d</t>
  </si>
  <si>
    <t>55a</t>
  </si>
  <si>
    <t>Impresión tipo 1</t>
  </si>
  <si>
    <t>55b</t>
  </si>
  <si>
    <t>55c</t>
  </si>
  <si>
    <t>55d</t>
  </si>
  <si>
    <t>56a</t>
  </si>
  <si>
    <t>Impresión tipo 2</t>
  </si>
  <si>
    <t>56b</t>
  </si>
  <si>
    <t>56c</t>
  </si>
  <si>
    <t>56d</t>
  </si>
  <si>
    <t>Banner 50x70</t>
  </si>
  <si>
    <t>Imán vehicular tipo 1. 55X35 cm</t>
  </si>
  <si>
    <t>59a</t>
  </si>
  <si>
    <t>Tarjetas presentación</t>
  </si>
  <si>
    <t>59b</t>
  </si>
  <si>
    <t>59c</t>
  </si>
  <si>
    <t>59d</t>
  </si>
  <si>
    <t>60a</t>
  </si>
  <si>
    <t>Morral</t>
  </si>
  <si>
    <t>60b</t>
  </si>
  <si>
    <t>60c</t>
  </si>
  <si>
    <t>61a</t>
  </si>
  <si>
    <t>Cartuchera</t>
  </si>
  <si>
    <t>61b</t>
  </si>
  <si>
    <t>Bolsa ecológica lienzo con fuelle 32X38X10,5 cm</t>
  </si>
  <si>
    <t>62a</t>
  </si>
  <si>
    <t>Sombrilla</t>
  </si>
  <si>
    <t>62b</t>
  </si>
  <si>
    <t>63a</t>
  </si>
  <si>
    <t>Guayera</t>
  </si>
  <si>
    <t>63b</t>
  </si>
  <si>
    <t>64a</t>
  </si>
  <si>
    <t>64b</t>
  </si>
  <si>
    <t>64c</t>
  </si>
  <si>
    <t>64d</t>
  </si>
  <si>
    <t>64e</t>
  </si>
  <si>
    <t>65a</t>
  </si>
  <si>
    <t>Agenda ejecutiva</t>
  </si>
  <si>
    <t>65b</t>
  </si>
  <si>
    <t>65c</t>
  </si>
  <si>
    <t>65d</t>
  </si>
  <si>
    <t>66a</t>
  </si>
  <si>
    <t>Mugs 11oz</t>
  </si>
  <si>
    <t>66b</t>
  </si>
  <si>
    <t>66c</t>
  </si>
  <si>
    <t>66d</t>
  </si>
  <si>
    <t>67a</t>
  </si>
  <si>
    <t>Pines metálicos</t>
  </si>
  <si>
    <t>67b</t>
  </si>
  <si>
    <t>67c</t>
  </si>
  <si>
    <t>67d</t>
  </si>
  <si>
    <t>Cachucha</t>
  </si>
  <si>
    <t>GGA</t>
  </si>
  <si>
    <t>Cartuchera kit escolar</t>
  </si>
  <si>
    <t>Agenda 20x20</t>
  </si>
  <si>
    <t>Carpa kiosco 3x3</t>
  </si>
  <si>
    <t>Esfero tipo Lamy</t>
  </si>
  <si>
    <t>Morral azul</t>
  </si>
  <si>
    <t>Rejilla lavaplatos</t>
  </si>
  <si>
    <t>Preservativos</t>
  </si>
  <si>
    <t>Sticker 4x4</t>
  </si>
  <si>
    <t>Calendario 32.5x22.2</t>
  </si>
  <si>
    <t>Retablo</t>
  </si>
  <si>
    <t>Bolsa cambrel mercado 39X30 cm</t>
  </si>
  <si>
    <t>Cartillas ecoretos</t>
  </si>
  <si>
    <t>Botilito metálico Hans</t>
  </si>
  <si>
    <t>Señalización didáctica</t>
  </si>
  <si>
    <t>Sticker residuos 30x30</t>
  </si>
  <si>
    <t>Lona/costal</t>
  </si>
  <si>
    <t>Volante invitación</t>
  </si>
  <si>
    <t>Flyer informativo</t>
  </si>
  <si>
    <t>Diploma</t>
  </si>
  <si>
    <t>Carpa 2x2</t>
  </si>
  <si>
    <t>Pendón 2x1 m</t>
  </si>
  <si>
    <t>Memoria USB 16GB</t>
  </si>
  <si>
    <t>Reloj arena</t>
  </si>
  <si>
    <t>Volante media carta</t>
  </si>
  <si>
    <t>Aviso punto IDU</t>
  </si>
  <si>
    <t>Aviso identificación vehículos</t>
  </si>
  <si>
    <t>Aviso espacio público</t>
  </si>
  <si>
    <t>Tula poliéster</t>
  </si>
  <si>
    <t>Pendón Acuapunto 1,20 x 1 m</t>
  </si>
  <si>
    <t>Pendón eventos institucionales 2X1 m</t>
  </si>
  <si>
    <t>Dominó didáctico</t>
  </si>
  <si>
    <t>Lotería didáctica</t>
  </si>
  <si>
    <t>Parqués magnético</t>
  </si>
  <si>
    <t>Rompecabezas mediano</t>
  </si>
  <si>
    <t>Tablero imantado</t>
  </si>
  <si>
    <t xml:space="preserve">TOTAL </t>
  </si>
  <si>
    <t>CDP</t>
  </si>
  <si>
    <t>Area</t>
  </si>
  <si>
    <t>Disponibilidad</t>
  </si>
  <si>
    <t>Etiquetas de fila</t>
  </si>
  <si>
    <t>Suma de Disponibilidad</t>
  </si>
  <si>
    <t>10208</t>
  </si>
  <si>
    <t>10213</t>
  </si>
  <si>
    <t>10214</t>
  </si>
  <si>
    <t>30408</t>
  </si>
  <si>
    <t>Total general</t>
  </si>
  <si>
    <t>30501</t>
  </si>
  <si>
    <t>90204</t>
  </si>
  <si>
    <t>10207</t>
  </si>
  <si>
    <t>10215</t>
  </si>
  <si>
    <t>10217</t>
  </si>
  <si>
    <t>10222</t>
  </si>
  <si>
    <t>10257</t>
  </si>
  <si>
    <t>10282</t>
  </si>
  <si>
    <t>30602</t>
  </si>
  <si>
    <t>FORMATO No. 5</t>
  </si>
  <si>
    <t>PROPUESTA ECONÓMICA</t>
  </si>
  <si>
    <t>PRECIO UNITIRIO TECHO IVA INCLUIDO</t>
  </si>
  <si>
    <t>PRECIO  UNITARIO OFERTADO ANTES DE IVA</t>
  </si>
  <si>
    <t>PRECIO UNITARIO OFERTADO IVA INCLUIDO</t>
  </si>
  <si>
    <t>INVITACION PÚBLICA IPP No 12 DE 2026</t>
  </si>
  <si>
    <t>(MENOS LOS ÍTEMS RESALTADOS EN ROJO)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</si>
</sst>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40A]\ * #,##0_-;\-[$$-240A]\ * #,##0_-;_-[$$-240A]\ * &quot;-&quot;??_-;_-@_-"/>
    <numFmt numFmtId="165" formatCode="_-[$$-240A]\ * #,##0.00_-;\-[$$-240A]\ * #,##0.00_-;_-[$$-240A]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CE6F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5" fontId="0" fillId="0" borderId="0" xfId="0" applyNumberFormat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.enciso\Downloads\LISTADO%20DE%20PRECIOS%20TECHO%20CONSOLIDADO.xlsx" TargetMode="External"/><Relationship Id="rId1" Type="http://schemas.openxmlformats.org/officeDocument/2006/relationships/externalLinkPath" Target="file:///C:\Users\adriana.enciso\Downloads\LISTADO%20DE%20PRECIOS%20TECHO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NICACIONES "/>
      <sheetName val="COM"/>
      <sheetName val="GGA"/>
      <sheetName val="Hoja1"/>
      <sheetName val="GAGR"/>
      <sheetName val="ITEMS FICHA"/>
    </sheetNames>
    <sheetDataSet>
      <sheetData sheetId="0" refreshError="1"/>
      <sheetData sheetId="1">
        <row r="3">
          <cell r="B3" t="str">
            <v>Bolígrafo (Comunicaciones)</v>
          </cell>
          <cell r="I3">
            <v>2000</v>
          </cell>
        </row>
        <row r="4">
          <cell r="B4" t="str">
            <v>Carpetas</v>
          </cell>
          <cell r="I4">
            <v>4450</v>
          </cell>
        </row>
        <row r="5">
          <cell r="B5" t="str">
            <v>Brochure</v>
          </cell>
          <cell r="I5">
            <v>1850</v>
          </cell>
        </row>
        <row r="6">
          <cell r="B6" t="str">
            <v>Agenda A5</v>
          </cell>
          <cell r="I6">
            <v>9200</v>
          </cell>
        </row>
        <row r="7">
          <cell r="B7" t="str">
            <v>Calendarios</v>
          </cell>
          <cell r="I7">
            <v>6750</v>
          </cell>
        </row>
        <row r="8">
          <cell r="B8" t="str">
            <v>Flyer A5</v>
          </cell>
          <cell r="I8">
            <v>850</v>
          </cell>
        </row>
        <row r="9">
          <cell r="B9" t="str">
            <v>Flyer carta</v>
          </cell>
          <cell r="I9">
            <v>850</v>
          </cell>
        </row>
        <row r="10">
          <cell r="B10" t="str">
            <v>Impresión tipo 1</v>
          </cell>
          <cell r="I10">
            <v>950</v>
          </cell>
        </row>
        <row r="11">
          <cell r="B11" t="str">
            <v>Impresión tipo 2</v>
          </cell>
          <cell r="I11">
            <v>1000</v>
          </cell>
        </row>
        <row r="12">
          <cell r="B12" t="str">
            <v>Tarjetas presentación</v>
          </cell>
          <cell r="I12">
            <v>450</v>
          </cell>
        </row>
        <row r="13">
          <cell r="B13" t="str">
            <v>Calendario vertical</v>
          </cell>
          <cell r="I13">
            <v>6750</v>
          </cell>
        </row>
        <row r="14">
          <cell r="B14" t="str">
            <v>Morral</v>
          </cell>
          <cell r="I14">
            <v>65900</v>
          </cell>
        </row>
        <row r="15">
          <cell r="B15" t="str">
            <v>Cartuchera</v>
          </cell>
          <cell r="I15">
            <v>11450</v>
          </cell>
        </row>
        <row r="16">
          <cell r="B16" t="str">
            <v>Bolsa ecológica lienzo</v>
          </cell>
          <cell r="I16">
            <v>28150</v>
          </cell>
        </row>
        <row r="17">
          <cell r="B17" t="str">
            <v>Sombrilla</v>
          </cell>
          <cell r="I17">
            <v>47400</v>
          </cell>
        </row>
        <row r="18">
          <cell r="B18" t="str">
            <v>Guayera</v>
          </cell>
          <cell r="I18">
            <v>40900</v>
          </cell>
        </row>
        <row r="19">
          <cell r="B19" t="str">
            <v>Termos</v>
          </cell>
          <cell r="I19">
            <v>19300</v>
          </cell>
        </row>
        <row r="20">
          <cell r="B20" t="str">
            <v>Agenda ejecutiva</v>
          </cell>
          <cell r="I20">
            <v>15300</v>
          </cell>
        </row>
        <row r="21">
          <cell r="B21" t="str">
            <v>Mugs</v>
          </cell>
          <cell r="I21">
            <v>13300</v>
          </cell>
        </row>
        <row r="22">
          <cell r="B22" t="str">
            <v>Pines metálicos</v>
          </cell>
          <cell r="I22">
            <v>2500</v>
          </cell>
        </row>
        <row r="23">
          <cell r="B23" t="str">
            <v>Pendón estructura araña</v>
          </cell>
          <cell r="I23">
            <v>196000</v>
          </cell>
        </row>
        <row r="24">
          <cell r="B24" t="str">
            <v>Banner 50x70</v>
          </cell>
          <cell r="I24">
            <v>35000</v>
          </cell>
        </row>
        <row r="25">
          <cell r="B25" t="str">
            <v>Imán vehicular tipo 1</v>
          </cell>
          <cell r="I25">
            <v>46000</v>
          </cell>
        </row>
      </sheetData>
      <sheetData sheetId="2">
        <row r="3">
          <cell r="N3" t="str">
            <v>Agenda 20x20</v>
          </cell>
          <cell r="O3">
            <v>2000</v>
          </cell>
          <cell r="P3">
            <v>9362.8000000000011</v>
          </cell>
        </row>
        <row r="4">
          <cell r="N4" t="str">
            <v>Bolsa cambrel mercado</v>
          </cell>
          <cell r="O4">
            <v>2150</v>
          </cell>
          <cell r="P4">
            <v>3430.2400000000002</v>
          </cell>
        </row>
        <row r="5">
          <cell r="N5" t="str">
            <v>Bolsa ecológica lienzo</v>
          </cell>
          <cell r="O5">
            <v>1050</v>
          </cell>
          <cell r="P5">
            <v>10351.68</v>
          </cell>
        </row>
        <row r="6">
          <cell r="N6" t="str">
            <v>Botilito aluminio</v>
          </cell>
          <cell r="O6">
            <v>1600</v>
          </cell>
          <cell r="P6">
            <v>16610.900000000005</v>
          </cell>
        </row>
        <row r="7">
          <cell r="N7" t="str">
            <v>Botilito metálico Hans</v>
          </cell>
          <cell r="O7">
            <v>2189</v>
          </cell>
          <cell r="P7">
            <v>12911.36</v>
          </cell>
        </row>
        <row r="8">
          <cell r="N8" t="str">
            <v>Cachucha</v>
          </cell>
          <cell r="O8">
            <v>1400</v>
          </cell>
          <cell r="P8">
            <v>14622.800000000001</v>
          </cell>
        </row>
        <row r="9">
          <cell r="N9" t="str">
            <v>Calendario 32.5x22.2</v>
          </cell>
          <cell r="O9">
            <v>500</v>
          </cell>
          <cell r="P9">
            <v>7360</v>
          </cell>
        </row>
        <row r="10">
          <cell r="N10" t="str">
            <v>Carpa 2x2</v>
          </cell>
          <cell r="O10">
            <v>12</v>
          </cell>
          <cell r="P10">
            <v>295581.44</v>
          </cell>
        </row>
        <row r="11">
          <cell r="N11" t="str">
            <v>Carpa kiosco 3x3</v>
          </cell>
          <cell r="O11">
            <v>8</v>
          </cell>
          <cell r="P11">
            <v>1955908</v>
          </cell>
        </row>
        <row r="12">
          <cell r="N12" t="str">
            <v>Cartillas ecoretos</v>
          </cell>
          <cell r="O12">
            <v>2150</v>
          </cell>
          <cell r="P12">
            <v>10255.52</v>
          </cell>
        </row>
        <row r="13">
          <cell r="N13" t="str">
            <v>Cartuchera kit escolar</v>
          </cell>
          <cell r="O13">
            <v>1280</v>
          </cell>
          <cell r="P13">
            <v>9847.7720000000008</v>
          </cell>
        </row>
        <row r="14">
          <cell r="N14" t="str">
            <v>Diploma</v>
          </cell>
          <cell r="O14">
            <v>140</v>
          </cell>
          <cell r="P14">
            <v>325.60000000000002</v>
          </cell>
        </row>
        <row r="15">
          <cell r="N15" t="str">
            <v>Dominó didáctico</v>
          </cell>
          <cell r="O15">
            <v>2</v>
          </cell>
          <cell r="P15">
            <v>76103</v>
          </cell>
        </row>
        <row r="16">
          <cell r="N16" t="str">
            <v>Esfero tipo Lamy</v>
          </cell>
          <cell r="O16">
            <v>1970</v>
          </cell>
          <cell r="P16">
            <v>2510.0194000000001</v>
          </cell>
        </row>
        <row r="17">
          <cell r="N17" t="str">
            <v>Flyer informativo</v>
          </cell>
          <cell r="O17">
            <v>220</v>
          </cell>
          <cell r="P17">
            <v>453.2</v>
          </cell>
        </row>
        <row r="18">
          <cell r="N18" t="str">
            <v>Lona/costal</v>
          </cell>
          <cell r="O18">
            <v>1964</v>
          </cell>
          <cell r="P18">
            <v>2168.3200000000002</v>
          </cell>
        </row>
        <row r="19">
          <cell r="N19" t="str">
            <v>Lotería didáctica</v>
          </cell>
          <cell r="O19">
            <v>4</v>
          </cell>
          <cell r="P19">
            <v>41238</v>
          </cell>
        </row>
        <row r="20">
          <cell r="N20" t="str">
            <v>Memoria USB 16GB</v>
          </cell>
          <cell r="O20">
            <v>240</v>
          </cell>
          <cell r="P20">
            <v>30958.992399999999</v>
          </cell>
        </row>
        <row r="21">
          <cell r="N21" t="str">
            <v>Morral azul</v>
          </cell>
          <cell r="O21">
            <v>2000</v>
          </cell>
          <cell r="P21">
            <v>36930.46</v>
          </cell>
        </row>
        <row r="22">
          <cell r="N22" t="str">
            <v>Parqués magnético</v>
          </cell>
          <cell r="O22">
            <v>3</v>
          </cell>
          <cell r="P22">
            <v>46941</v>
          </cell>
        </row>
        <row r="23">
          <cell r="N23" t="str">
            <v>Pendón 2x1</v>
          </cell>
          <cell r="O23">
            <v>16</v>
          </cell>
          <cell r="P23">
            <v>83875.960000000006</v>
          </cell>
        </row>
        <row r="24">
          <cell r="N24" t="str">
            <v>Pendón Acuapunto</v>
          </cell>
          <cell r="O24">
            <v>1</v>
          </cell>
          <cell r="P24">
            <v>170697</v>
          </cell>
        </row>
        <row r="25">
          <cell r="N25" t="str">
            <v>Pendón eventos institucionales</v>
          </cell>
          <cell r="O25">
            <v>2</v>
          </cell>
          <cell r="P25">
            <v>348507</v>
          </cell>
        </row>
        <row r="26">
          <cell r="N26" t="str">
            <v>Preservativos</v>
          </cell>
          <cell r="O26">
            <v>5000</v>
          </cell>
          <cell r="P26">
            <v>736.4</v>
          </cell>
        </row>
        <row r="27">
          <cell r="N27" t="str">
            <v>Rejilla lavaplatos</v>
          </cell>
          <cell r="O27">
            <v>2000</v>
          </cell>
          <cell r="P27">
            <v>7364</v>
          </cell>
        </row>
        <row r="28">
          <cell r="N28" t="str">
            <v>Reloj arena</v>
          </cell>
          <cell r="O28">
            <v>2000</v>
          </cell>
          <cell r="P28">
            <v>5630</v>
          </cell>
        </row>
        <row r="29">
          <cell r="N29" t="str">
            <v>Retablo</v>
          </cell>
          <cell r="O29">
            <v>12</v>
          </cell>
          <cell r="P29">
            <v>72000</v>
          </cell>
        </row>
        <row r="30">
          <cell r="N30" t="str">
            <v>Rompecabezas mediano</v>
          </cell>
          <cell r="O30">
            <v>2</v>
          </cell>
          <cell r="P30">
            <v>29024</v>
          </cell>
        </row>
        <row r="31">
          <cell r="N31" t="str">
            <v>Señalización didáctica</v>
          </cell>
          <cell r="O31">
            <v>280</v>
          </cell>
          <cell r="P31">
            <v>18233.599999999999</v>
          </cell>
        </row>
        <row r="32">
          <cell r="N32" t="str">
            <v>Sticker residuos 30x30</v>
          </cell>
          <cell r="O32">
            <v>20</v>
          </cell>
          <cell r="P32">
            <v>13370.72</v>
          </cell>
        </row>
        <row r="33">
          <cell r="N33" t="str">
            <v>Tablero imantado</v>
          </cell>
          <cell r="O33">
            <v>1</v>
          </cell>
          <cell r="P33">
            <v>262502</v>
          </cell>
        </row>
        <row r="34">
          <cell r="N34" t="str">
            <v>Tula poliéster</v>
          </cell>
          <cell r="O34">
            <v>510</v>
          </cell>
          <cell r="P34">
            <v>12232</v>
          </cell>
        </row>
        <row r="35">
          <cell r="N35" t="str">
            <v>Volante invitación</v>
          </cell>
          <cell r="O35">
            <v>350</v>
          </cell>
          <cell r="P35">
            <v>156.74800000000002</v>
          </cell>
        </row>
      </sheetData>
      <sheetData sheetId="3" refreshError="1"/>
      <sheetData sheetId="4" refreshError="1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gie Paola Dulce" id="{6A26A244-30AB-4CB3-866A-E51C59C3FCF4}" userId="S::angie.dulce@aguasdebogota.com.co::ed68b698-8e95-49f5-b1b4-975515fd7d14" providerId="AD"/>
</personList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.enciso\Downloads\LISTADO%20DE%20PRECIOS%20TECHO%20CONSOLIDAD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win Alfonso Huérfano Moreno" refreshedDate="46070.675345370371" createdVersion="8" refreshedVersion="8" minRefreshableVersion="3" recordCount="13" xr:uid="{477E1CFD-26C0-428D-B3E0-3AACEA0CAF4F}">
  <cacheSource type="worksheet">
    <worksheetSource ref="B166:D179" sheet="ITEMS FICHA" r:id="rId2"/>
  </cacheSource>
  <cacheFields count="4">
    <cacheField name="Area" numFmtId="49">
      <sharedItems/>
    </cacheField>
    <cacheField name="Descripción" numFmtId="4">
      <sharedItems/>
    </cacheField>
    <cacheField name="Disponibilidad" numFmtId="4">
      <sharedItems containsSemiMixedTypes="0" containsString="0" containsNumber="1" containsInteger="1" minValue="1593113" maxValue="163767857"/>
    </cacheField>
    <cacheField name="GERENCIA " numFmtId="0">
      <sharedItems count="3">
        <s v="GGA"/>
        <s v="COMUNICACIONES"/>
        <s v="GAG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10208"/>
    <s v="CAMINOS EAAB"/>
    <n v="41774838"/>
    <x v="0"/>
  </r>
  <r>
    <s v="10213"/>
    <s v="SILVICULTURA EAAB "/>
    <n v="30870540"/>
    <x v="0"/>
  </r>
  <r>
    <s v="10214"/>
    <s v="FDL SUBA SEFUR "/>
    <n v="71228245"/>
    <x v="0"/>
  </r>
  <r>
    <s v="30408"/>
    <s v="LSP CANALES"/>
    <n v="163767857"/>
    <x v="0"/>
  </r>
  <r>
    <s v="30501"/>
    <s v="HUMEDALES EAB"/>
    <n v="31471611"/>
    <x v="0"/>
  </r>
  <r>
    <s v="90204"/>
    <s v="COMUNICACIONES"/>
    <n v="7000000"/>
    <x v="1"/>
  </r>
  <r>
    <s v="10207"/>
    <s v="FDL TEUSAQUILLO "/>
    <n v="1593113"/>
    <x v="2"/>
  </r>
  <r>
    <s v="10215"/>
    <s v="FDL SUBA COBERTURA VERDE"/>
    <n v="4857464"/>
    <x v="2"/>
  </r>
  <r>
    <s v="10217"/>
    <s v="IDRD"/>
    <n v="38731500"/>
    <x v="2"/>
  </r>
  <r>
    <s v="10222"/>
    <s v="FDL CANDELARIA"/>
    <n v="30841935"/>
    <x v="2"/>
  </r>
  <r>
    <s v="10257"/>
    <s v="IDU TACHES"/>
    <n v="3240835"/>
    <x v="2"/>
  </r>
  <r>
    <s v="10282"/>
    <s v="FDL CHAPINERO"/>
    <n v="11951100"/>
    <x v="2"/>
  </r>
  <r>
    <s v="30602"/>
    <s v="RED TRONCAL EAAB"/>
    <n v="800000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F52C34-6C93-4D54-8EDB-7F6A02804287}" name="TablaDinámica4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G163:H167" firstHeaderRow="1" firstDataRow="1" firstDataCol="1"/>
  <pivotFields count="4">
    <pivotField showAll="0"/>
    <pivotField showAll="0"/>
    <pivotField dataField="1" numFmtId="4" showAll="0"/>
    <pivotField axis="axisRow" showAll="0">
      <items count="4">
        <item x="1"/>
        <item x="2"/>
        <item x="0"/>
        <item t="default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a de Disponibilidad" fld="2" baseField="0" baseItem="0" numFmtId="4"/>
  </dataFields>
  <formats count="12">
    <format dxfId="1">
      <pivotArea type="all" dataOnly="0" outline="0" fieldPosition="0"/>
    </format>
    <format dxfId="2">
      <pivotArea outline="0" collapsedLevelsAreSubtotals="1" fieldPosition="0"/>
    </format>
    <format dxfId="3">
      <pivotArea field="3" type="button" dataOnly="0" labelOnly="1" outline="0" axis="axisRow" fieldPosition="0"/>
    </format>
    <format dxfId="4">
      <pivotArea dataOnly="0" labelOnly="1" fieldPosition="0">
        <references count="1">
          <reference field="3" count="0"/>
        </references>
      </pivotArea>
    </format>
    <format dxfId="5">
      <pivotArea dataOnly="0" labelOnly="1" grandRow="1" outline="0" fieldPosition="0"/>
    </format>
    <format dxfId="6">
      <pivotArea dataOnly="0" labelOnly="1" outline="0" axis="axisValues" fieldPosition="0"/>
    </format>
    <format dxfId="7">
      <pivotArea type="all" dataOnly="0" outline="0" fieldPosition="0"/>
    </format>
    <format dxfId="8">
      <pivotArea outline="0" collapsedLevelsAreSubtotals="1" fieldPosition="0"/>
    </format>
    <format dxfId="9">
      <pivotArea field="3" type="button" dataOnly="0" labelOnly="1" outline="0" axis="axisRow" fieldPosition="0"/>
    </format>
    <format dxfId="10">
      <pivotArea dataOnly="0" labelOnly="1" fieldPosition="0">
        <references count="1">
          <reference field="3" count="0"/>
        </references>
      </pivotArea>
    </format>
    <format dxfId="11">
      <pivotArea dataOnly="0" labelOnly="1" grandRow="1" outline="0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2" dT="2026-02-20T20:15:19.21" personId="{6A26A244-30AB-4CB3-866A-E51C59C3FCF4}" id="{841233F0-7A06-4EA2-B0ED-04E6948CD22D}">
    <text>Se ajustan cantidades en la FCTE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8322-8885-4CF7-973A-F8FB2CC20382}">
  <dimension ref="A1:H176"/>
  <sheetViews>
    <sheetView tabSelected="1" zoomScale="80" zoomScaleNormal="80" workbookViewId="0">
      <pane ySplit="4" topLeftCell="A152" activePane="bottomLeft" state="frozen"/>
      <selection pane="bottomLeft" activeCell="B160" sqref="B160"/>
    </sheetView>
  </sheetViews>
  <sheetFormatPr baseColWidth="10" defaultColWidth="10.85546875" defaultRowHeight="15" x14ac:dyDescent="0.25"/>
  <cols>
    <col min="1" max="1" width="7.28515625" style="10" customWidth="1"/>
    <col min="2" max="2" width="45.5703125" style="10" customWidth="1"/>
    <col min="3" max="3" width="14.140625" style="10" bestFit="1" customWidth="1"/>
    <col min="4" max="4" width="14.140625" style="9" bestFit="1" customWidth="1"/>
    <col min="5" max="6" width="14.140625" style="9" customWidth="1"/>
    <col min="7" max="7" width="17.140625" style="10" hidden="1" customWidth="1"/>
    <col min="8" max="8" width="21.5703125" style="10" hidden="1" customWidth="1"/>
    <col min="9" max="16384" width="10.85546875" style="10"/>
  </cols>
  <sheetData>
    <row r="1" spans="1:8" x14ac:dyDescent="0.25">
      <c r="A1" s="20" t="s">
        <v>203</v>
      </c>
      <c r="B1" s="20"/>
      <c r="C1" s="20"/>
      <c r="D1" s="20"/>
      <c r="E1" s="20"/>
      <c r="F1" s="20"/>
    </row>
    <row r="2" spans="1:8" x14ac:dyDescent="0.25">
      <c r="A2" s="20" t="s">
        <v>198</v>
      </c>
      <c r="B2" s="20"/>
      <c r="C2" s="20"/>
      <c r="D2" s="20"/>
      <c r="E2" s="20"/>
      <c r="F2" s="20"/>
    </row>
    <row r="3" spans="1:8" x14ac:dyDescent="0.25">
      <c r="A3" s="21" t="s">
        <v>199</v>
      </c>
      <c r="B3" s="21"/>
      <c r="C3" s="21"/>
      <c r="D3" s="21"/>
      <c r="E3" s="21"/>
      <c r="F3" s="21"/>
    </row>
    <row r="4" spans="1:8" s="4" customFormat="1" ht="60" x14ac:dyDescent="0.25">
      <c r="A4" s="1" t="s">
        <v>0</v>
      </c>
      <c r="B4" s="1" t="s">
        <v>1</v>
      </c>
      <c r="C4" s="1" t="s">
        <v>2</v>
      </c>
      <c r="D4" s="2" t="s">
        <v>200</v>
      </c>
      <c r="E4" s="2" t="s">
        <v>201</v>
      </c>
      <c r="F4" s="2" t="s">
        <v>202</v>
      </c>
      <c r="G4" s="3" t="s">
        <v>3</v>
      </c>
    </row>
    <row r="5" spans="1:8" x14ac:dyDescent="0.25">
      <c r="A5" s="5">
        <v>1</v>
      </c>
      <c r="B5" s="6" t="s">
        <v>4</v>
      </c>
      <c r="C5" s="5">
        <v>2</v>
      </c>
      <c r="D5" s="7">
        <v>50028</v>
      </c>
      <c r="E5" s="7"/>
      <c r="F5" s="7"/>
      <c r="G5" s="8">
        <f>+C5*D5</f>
        <v>100056</v>
      </c>
      <c r="H5" s="9">
        <f>C5*D5</f>
        <v>100056</v>
      </c>
    </row>
    <row r="6" spans="1:8" x14ac:dyDescent="0.25">
      <c r="A6" s="5">
        <v>2</v>
      </c>
      <c r="B6" s="6" t="s">
        <v>6</v>
      </c>
      <c r="C6" s="5">
        <v>3</v>
      </c>
      <c r="D6" s="7">
        <v>666995</v>
      </c>
      <c r="E6" s="7"/>
      <c r="F6" s="7"/>
      <c r="G6" s="8">
        <f>+C6*D6</f>
        <v>2000985</v>
      </c>
      <c r="H6" s="9">
        <f>C6*D6</f>
        <v>2000985</v>
      </c>
    </row>
    <row r="7" spans="1:8" x14ac:dyDescent="0.25">
      <c r="A7" s="5">
        <v>3</v>
      </c>
      <c r="B7" s="6" t="s">
        <v>7</v>
      </c>
      <c r="C7" s="5">
        <v>2</v>
      </c>
      <c r="D7" s="7">
        <v>666995</v>
      </c>
      <c r="E7" s="7"/>
      <c r="F7" s="7"/>
      <c r="G7" s="8">
        <f>+C7*D7</f>
        <v>1333990</v>
      </c>
      <c r="H7" s="9">
        <f>C7*D7</f>
        <v>1333990</v>
      </c>
    </row>
    <row r="8" spans="1:8" x14ac:dyDescent="0.25">
      <c r="A8" s="5">
        <v>4</v>
      </c>
      <c r="B8" s="6" t="s">
        <v>8</v>
      </c>
      <c r="C8" s="5">
        <f>50+25</f>
        <v>75</v>
      </c>
      <c r="D8" s="7">
        <v>4762</v>
      </c>
      <c r="E8" s="7"/>
      <c r="F8" s="7"/>
      <c r="G8" s="8">
        <f>+C8*D8</f>
        <v>357150</v>
      </c>
      <c r="H8" s="9">
        <f>C8*D8</f>
        <v>357150</v>
      </c>
    </row>
    <row r="9" spans="1:8" x14ac:dyDescent="0.25">
      <c r="A9" s="5">
        <v>5</v>
      </c>
      <c r="B9" s="6" t="s">
        <v>10</v>
      </c>
      <c r="C9" s="5">
        <v>236</v>
      </c>
      <c r="D9" s="7">
        <v>17791</v>
      </c>
      <c r="E9" s="7"/>
      <c r="F9" s="7"/>
      <c r="G9" s="8">
        <f>+C9*D9</f>
        <v>4198676</v>
      </c>
      <c r="H9" s="9">
        <f>C9*D9</f>
        <v>4198676</v>
      </c>
    </row>
    <row r="10" spans="1:8" x14ac:dyDescent="0.25">
      <c r="A10" s="5">
        <v>6</v>
      </c>
      <c r="B10" s="6" t="s">
        <v>11</v>
      </c>
      <c r="C10" s="5">
        <v>50</v>
      </c>
      <c r="D10" s="7">
        <v>900</v>
      </c>
      <c r="E10" s="7"/>
      <c r="F10" s="7"/>
      <c r="G10" s="8">
        <f>+C10*D10</f>
        <v>45000</v>
      </c>
      <c r="H10" s="9">
        <f>C10*D10</f>
        <v>45000</v>
      </c>
    </row>
    <row r="11" spans="1:8" x14ac:dyDescent="0.25">
      <c r="A11" s="5">
        <v>7</v>
      </c>
      <c r="B11" s="6" t="s">
        <v>12</v>
      </c>
      <c r="C11" s="5">
        <v>50</v>
      </c>
      <c r="D11" s="7">
        <v>100</v>
      </c>
      <c r="E11" s="7"/>
      <c r="F11" s="7"/>
      <c r="G11" s="8">
        <f>+C11*D11</f>
        <v>5000</v>
      </c>
      <c r="H11" s="9">
        <f>C11*D11</f>
        <v>5000</v>
      </c>
    </row>
    <row r="12" spans="1:8" x14ac:dyDescent="0.25">
      <c r="A12" s="5">
        <v>8</v>
      </c>
      <c r="B12" s="6" t="s">
        <v>13</v>
      </c>
      <c r="C12" s="5">
        <v>2</v>
      </c>
      <c r="D12" s="7">
        <v>507000</v>
      </c>
      <c r="E12" s="7"/>
      <c r="F12" s="7"/>
      <c r="G12" s="8">
        <f>+C12*D12</f>
        <v>1014000</v>
      </c>
      <c r="H12" s="9">
        <f>C12*D12</f>
        <v>1014000</v>
      </c>
    </row>
    <row r="13" spans="1:8" x14ac:dyDescent="0.25">
      <c r="A13" s="5">
        <v>9</v>
      </c>
      <c r="B13" s="6" t="s">
        <v>14</v>
      </c>
      <c r="C13" s="5">
        <v>75</v>
      </c>
      <c r="D13" s="7">
        <v>21242</v>
      </c>
      <c r="E13" s="7"/>
      <c r="F13" s="7"/>
      <c r="G13" s="8">
        <f>+C13*D13</f>
        <v>1593150</v>
      </c>
      <c r="H13" s="9">
        <f>C13*D13</f>
        <v>1593150</v>
      </c>
    </row>
    <row r="14" spans="1:8" x14ac:dyDescent="0.25">
      <c r="A14" s="5">
        <v>10</v>
      </c>
      <c r="B14" s="6" t="s">
        <v>15</v>
      </c>
      <c r="C14" s="5">
        <v>225</v>
      </c>
      <c r="D14" s="7">
        <v>6000</v>
      </c>
      <c r="E14" s="7"/>
      <c r="F14" s="7"/>
      <c r="G14" s="8">
        <f>+C14*D14</f>
        <v>1350000</v>
      </c>
      <c r="H14" s="9">
        <f>C14*D14</f>
        <v>1350000</v>
      </c>
    </row>
    <row r="15" spans="1:8" x14ac:dyDescent="0.25">
      <c r="A15" s="5">
        <v>11</v>
      </c>
      <c r="B15" s="6" t="s">
        <v>16</v>
      </c>
      <c r="C15" s="5">
        <v>225</v>
      </c>
      <c r="D15" s="7">
        <v>6000</v>
      </c>
      <c r="E15" s="7"/>
      <c r="F15" s="7"/>
      <c r="G15" s="8">
        <f>+C15*D15</f>
        <v>1350000</v>
      </c>
      <c r="H15" s="9">
        <f>C15*D15</f>
        <v>1350000</v>
      </c>
    </row>
    <row r="16" spans="1:8" x14ac:dyDescent="0.25">
      <c r="A16" s="5">
        <v>12</v>
      </c>
      <c r="B16" s="6" t="s">
        <v>17</v>
      </c>
      <c r="C16" s="5">
        <v>225</v>
      </c>
      <c r="D16" s="7">
        <v>30000</v>
      </c>
      <c r="E16" s="7"/>
      <c r="F16" s="7"/>
      <c r="G16" s="8">
        <f>+C16*D16</f>
        <v>6750000</v>
      </c>
      <c r="H16" s="9">
        <f>C16*D16</f>
        <v>6750000</v>
      </c>
    </row>
    <row r="17" spans="1:8" x14ac:dyDescent="0.25">
      <c r="A17" s="5">
        <v>13</v>
      </c>
      <c r="B17" s="6" t="s">
        <v>18</v>
      </c>
      <c r="C17" s="5">
        <v>800</v>
      </c>
      <c r="D17" s="7">
        <v>8309</v>
      </c>
      <c r="E17" s="7"/>
      <c r="F17" s="7"/>
      <c r="G17" s="8">
        <f>+C17*D17</f>
        <v>6647200</v>
      </c>
      <c r="H17" s="9">
        <f>C17*D17</f>
        <v>6647200</v>
      </c>
    </row>
    <row r="18" spans="1:8" x14ac:dyDescent="0.25">
      <c r="A18" s="5">
        <v>14</v>
      </c>
      <c r="B18" s="6" t="s">
        <v>19</v>
      </c>
      <c r="C18" s="5">
        <v>160</v>
      </c>
      <c r="D18" s="7">
        <v>3686</v>
      </c>
      <c r="E18" s="7"/>
      <c r="F18" s="7"/>
      <c r="G18" s="8">
        <f>+C18*D18</f>
        <v>589760</v>
      </c>
      <c r="H18" s="9">
        <f>C18*D18</f>
        <v>589760</v>
      </c>
    </row>
    <row r="19" spans="1:8" x14ac:dyDescent="0.25">
      <c r="A19" s="5">
        <v>15</v>
      </c>
      <c r="B19" s="6" t="s">
        <v>20</v>
      </c>
      <c r="C19" s="5">
        <v>10</v>
      </c>
      <c r="D19" s="7">
        <v>37908</v>
      </c>
      <c r="E19" s="7"/>
      <c r="F19" s="7"/>
      <c r="G19" s="8">
        <f>+C19*D19</f>
        <v>379080</v>
      </c>
      <c r="H19" s="9">
        <f>C19*D19</f>
        <v>379080</v>
      </c>
    </row>
    <row r="20" spans="1:8" x14ac:dyDescent="0.25">
      <c r="A20" s="5">
        <v>16</v>
      </c>
      <c r="B20" s="6" t="s">
        <v>21</v>
      </c>
      <c r="C20" s="5">
        <v>8</v>
      </c>
      <c r="D20" s="7">
        <v>47385</v>
      </c>
      <c r="E20" s="7"/>
      <c r="F20" s="7"/>
      <c r="G20" s="8">
        <f>+C20*D20</f>
        <v>379080</v>
      </c>
      <c r="H20" s="9">
        <f>C20*D20</f>
        <v>379080</v>
      </c>
    </row>
    <row r="21" spans="1:8" x14ac:dyDescent="0.25">
      <c r="A21" s="5">
        <v>17</v>
      </c>
      <c r="B21" s="6" t="s">
        <v>22</v>
      </c>
      <c r="C21" s="5">
        <v>25</v>
      </c>
      <c r="D21" s="7">
        <v>75184</v>
      </c>
      <c r="E21" s="7"/>
      <c r="F21" s="7"/>
      <c r="G21" s="8">
        <f>+C21*D21</f>
        <v>1879600</v>
      </c>
      <c r="H21" s="9">
        <f>C21*D21</f>
        <v>1879600</v>
      </c>
    </row>
    <row r="22" spans="1:8" x14ac:dyDescent="0.25">
      <c r="A22" s="5">
        <v>18</v>
      </c>
      <c r="B22" s="6" t="s">
        <v>23</v>
      </c>
      <c r="C22" s="5">
        <v>25</v>
      </c>
      <c r="D22" s="7">
        <v>78975</v>
      </c>
      <c r="E22" s="7"/>
      <c r="F22" s="7"/>
      <c r="G22" s="8">
        <f>+C22*D22</f>
        <v>1974375</v>
      </c>
      <c r="H22" s="9">
        <f>C22*D22</f>
        <v>1974375</v>
      </c>
    </row>
    <row r="23" spans="1:8" x14ac:dyDescent="0.25">
      <c r="A23" s="5">
        <v>19</v>
      </c>
      <c r="B23" s="6" t="s">
        <v>24</v>
      </c>
      <c r="C23" s="5">
        <v>25</v>
      </c>
      <c r="D23" s="7">
        <v>84135</v>
      </c>
      <c r="E23" s="7"/>
      <c r="F23" s="7"/>
      <c r="G23" s="8">
        <f>+C23*D23</f>
        <v>2103375</v>
      </c>
      <c r="H23" s="9">
        <f>C23*D23</f>
        <v>2103375</v>
      </c>
    </row>
    <row r="24" spans="1:8" x14ac:dyDescent="0.25">
      <c r="A24" s="5">
        <v>20</v>
      </c>
      <c r="B24" s="6" t="s">
        <v>25</v>
      </c>
      <c r="C24" s="5">
        <v>30</v>
      </c>
      <c r="D24" s="7">
        <v>75184</v>
      </c>
      <c r="E24" s="7"/>
      <c r="F24" s="7"/>
      <c r="G24" s="8">
        <f>+C24*D24</f>
        <v>2255520</v>
      </c>
      <c r="H24" s="9">
        <f>C24*D24</f>
        <v>2255520</v>
      </c>
    </row>
    <row r="25" spans="1:8" x14ac:dyDescent="0.25">
      <c r="A25" s="5">
        <v>21</v>
      </c>
      <c r="B25" s="6" t="s">
        <v>26</v>
      </c>
      <c r="C25" s="5">
        <v>30</v>
      </c>
      <c r="D25" s="7">
        <v>11403</v>
      </c>
      <c r="E25" s="7"/>
      <c r="F25" s="7"/>
      <c r="G25" s="8">
        <f>+C25*D25</f>
        <v>342090</v>
      </c>
      <c r="H25" s="9">
        <f>C25*D25</f>
        <v>342090</v>
      </c>
    </row>
    <row r="26" spans="1:8" x14ac:dyDescent="0.25">
      <c r="A26" s="5">
        <v>22</v>
      </c>
      <c r="B26" s="6" t="s">
        <v>27</v>
      </c>
      <c r="C26" s="5">
        <v>3</v>
      </c>
      <c r="D26" s="7">
        <v>566000</v>
      </c>
      <c r="E26" s="7"/>
      <c r="F26" s="7"/>
      <c r="G26" s="8">
        <f>+C26*D26</f>
        <v>1698000</v>
      </c>
      <c r="H26" s="9">
        <f>C26*D26</f>
        <v>1698000</v>
      </c>
    </row>
    <row r="27" spans="1:8" x14ac:dyDescent="0.25">
      <c r="A27" s="5">
        <v>23</v>
      </c>
      <c r="B27" s="6" t="s">
        <v>28</v>
      </c>
      <c r="C27" s="5">
        <v>1</v>
      </c>
      <c r="D27" s="7">
        <v>300000</v>
      </c>
      <c r="E27" s="7"/>
      <c r="F27" s="7"/>
      <c r="G27" s="8">
        <f>+C27*D27</f>
        <v>300000</v>
      </c>
      <c r="H27" s="9">
        <f>C27*D27</f>
        <v>300000</v>
      </c>
    </row>
    <row r="28" spans="1:8" x14ac:dyDescent="0.25">
      <c r="A28" s="5">
        <v>24</v>
      </c>
      <c r="B28" s="6" t="s">
        <v>29</v>
      </c>
      <c r="C28" s="5">
        <v>1</v>
      </c>
      <c r="D28" s="7">
        <v>208250</v>
      </c>
      <c r="E28" s="7"/>
      <c r="F28" s="7"/>
      <c r="G28" s="8">
        <f>+C28*D28</f>
        <v>208250</v>
      </c>
      <c r="H28" s="9">
        <f>C28*D28</f>
        <v>208250</v>
      </c>
    </row>
    <row r="29" spans="1:8" x14ac:dyDescent="0.25">
      <c r="A29" s="5">
        <v>25</v>
      </c>
      <c r="B29" s="6" t="s">
        <v>30</v>
      </c>
      <c r="C29" s="5">
        <v>1</v>
      </c>
      <c r="D29" s="7">
        <v>470050</v>
      </c>
      <c r="E29" s="7"/>
      <c r="F29" s="7"/>
      <c r="G29" s="8">
        <f>+C29*D29</f>
        <v>470050</v>
      </c>
      <c r="H29" s="9">
        <f>C29*D29</f>
        <v>470050</v>
      </c>
    </row>
    <row r="30" spans="1:8" x14ac:dyDescent="0.25">
      <c r="A30" s="5">
        <v>26</v>
      </c>
      <c r="B30" s="6" t="s">
        <v>31</v>
      </c>
      <c r="C30" s="5">
        <v>180</v>
      </c>
      <c r="D30" s="7">
        <v>16125</v>
      </c>
      <c r="E30" s="7"/>
      <c r="F30" s="7"/>
      <c r="G30" s="8">
        <f>+C30*D30</f>
        <v>2902500</v>
      </c>
      <c r="H30" s="9">
        <f>C30*D30</f>
        <v>2902500</v>
      </c>
    </row>
    <row r="31" spans="1:8" x14ac:dyDescent="0.25">
      <c r="A31" s="5">
        <v>27</v>
      </c>
      <c r="B31" s="6" t="s">
        <v>32</v>
      </c>
      <c r="C31" s="5">
        <v>30</v>
      </c>
      <c r="D31" s="7">
        <v>6540</v>
      </c>
      <c r="E31" s="7"/>
      <c r="F31" s="7"/>
      <c r="G31" s="8">
        <f>+C31*D31</f>
        <v>196200</v>
      </c>
      <c r="H31" s="9">
        <f>C31*D31</f>
        <v>196200</v>
      </c>
    </row>
    <row r="32" spans="1:8" x14ac:dyDescent="0.25">
      <c r="A32" s="5">
        <v>28</v>
      </c>
      <c r="B32" s="6" t="s">
        <v>33</v>
      </c>
      <c r="C32" s="5">
        <v>100</v>
      </c>
      <c r="D32" s="7">
        <v>2000</v>
      </c>
      <c r="E32" s="7"/>
      <c r="F32" s="7"/>
      <c r="G32" s="8">
        <f>+C32*D32</f>
        <v>200000</v>
      </c>
      <c r="H32" s="9">
        <f>C32*D32</f>
        <v>200000</v>
      </c>
    </row>
    <row r="33" spans="1:8" x14ac:dyDescent="0.25">
      <c r="A33" s="5">
        <v>29</v>
      </c>
      <c r="B33" s="6" t="s">
        <v>34</v>
      </c>
      <c r="C33" s="5">
        <v>50</v>
      </c>
      <c r="D33" s="7">
        <v>73000</v>
      </c>
      <c r="E33" s="7"/>
      <c r="F33" s="7"/>
      <c r="G33" s="8">
        <f>+C33*D33</f>
        <v>3650000</v>
      </c>
      <c r="H33" s="9">
        <f>C33*D33</f>
        <v>3650000</v>
      </c>
    </row>
    <row r="34" spans="1:8" x14ac:dyDescent="0.25">
      <c r="A34" s="5">
        <v>30</v>
      </c>
      <c r="B34" s="6" t="s">
        <v>35</v>
      </c>
      <c r="C34" s="5">
        <v>1</v>
      </c>
      <c r="D34" s="7">
        <v>53000</v>
      </c>
      <c r="E34" s="7"/>
      <c r="F34" s="7"/>
      <c r="G34" s="8">
        <f>+C34*D34</f>
        <v>53000</v>
      </c>
      <c r="H34" s="9">
        <f>C34*D34</f>
        <v>53000</v>
      </c>
    </row>
    <row r="35" spans="1:8" x14ac:dyDescent="0.25">
      <c r="A35" s="5">
        <v>31</v>
      </c>
      <c r="B35" s="6" t="s">
        <v>36</v>
      </c>
      <c r="C35" s="5">
        <v>10</v>
      </c>
      <c r="D35" s="7">
        <v>30000</v>
      </c>
      <c r="E35" s="7"/>
      <c r="F35" s="7"/>
      <c r="G35" s="8">
        <f>+C35*D35</f>
        <v>300000</v>
      </c>
      <c r="H35" s="9">
        <f>C35*D35</f>
        <v>300000</v>
      </c>
    </row>
    <row r="36" spans="1:8" x14ac:dyDescent="0.25">
      <c r="A36" s="5">
        <v>32</v>
      </c>
      <c r="B36" s="6" t="s">
        <v>37</v>
      </c>
      <c r="C36" s="5">
        <v>2</v>
      </c>
      <c r="D36" s="7">
        <v>250000</v>
      </c>
      <c r="E36" s="7"/>
      <c r="F36" s="7"/>
      <c r="G36" s="8">
        <f>+C36*D36</f>
        <v>500000</v>
      </c>
      <c r="H36" s="9">
        <f>C36*D36</f>
        <v>500000</v>
      </c>
    </row>
    <row r="37" spans="1:8" x14ac:dyDescent="0.25">
      <c r="A37" s="5">
        <v>33</v>
      </c>
      <c r="B37" s="6" t="s">
        <v>38</v>
      </c>
      <c r="C37" s="5">
        <v>5</v>
      </c>
      <c r="D37" s="7">
        <v>86688</v>
      </c>
      <c r="E37" s="7"/>
      <c r="F37" s="7"/>
      <c r="G37" s="8">
        <f>+C37*D37</f>
        <v>433440</v>
      </c>
      <c r="H37" s="9">
        <f>C37*D37</f>
        <v>433440</v>
      </c>
    </row>
    <row r="38" spans="1:8" x14ac:dyDescent="0.25">
      <c r="A38" s="5">
        <v>34</v>
      </c>
      <c r="B38" s="6" t="s">
        <v>39</v>
      </c>
      <c r="C38" s="5">
        <v>5</v>
      </c>
      <c r="D38" s="7">
        <v>28679</v>
      </c>
      <c r="E38" s="7"/>
      <c r="F38" s="7"/>
      <c r="G38" s="8">
        <f>+C38*D38</f>
        <v>143395</v>
      </c>
      <c r="H38" s="9">
        <f>C38*D38</f>
        <v>143395</v>
      </c>
    </row>
    <row r="39" spans="1:8" x14ac:dyDescent="0.25">
      <c r="A39" s="5">
        <v>35</v>
      </c>
      <c r="B39" s="6" t="s">
        <v>40</v>
      </c>
      <c r="C39" s="5">
        <v>2</v>
      </c>
      <c r="D39" s="7">
        <v>250000</v>
      </c>
      <c r="E39" s="7"/>
      <c r="F39" s="7"/>
      <c r="G39" s="8">
        <f>+C39*D39</f>
        <v>500000</v>
      </c>
      <c r="H39" s="9">
        <f>C39*D39</f>
        <v>500000</v>
      </c>
    </row>
    <row r="40" spans="1:8" x14ac:dyDescent="0.25">
      <c r="A40" s="5">
        <v>36</v>
      </c>
      <c r="B40" s="6" t="s">
        <v>41</v>
      </c>
      <c r="C40" s="5">
        <v>2</v>
      </c>
      <c r="D40" s="7">
        <v>250000</v>
      </c>
      <c r="E40" s="7"/>
      <c r="F40" s="7"/>
      <c r="G40" s="8">
        <f>+C40*D40</f>
        <v>500000</v>
      </c>
      <c r="H40" s="9">
        <f>C40*D40</f>
        <v>500000</v>
      </c>
    </row>
    <row r="41" spans="1:8" x14ac:dyDescent="0.25">
      <c r="A41" s="5">
        <v>37</v>
      </c>
      <c r="B41" s="6" t="s">
        <v>42</v>
      </c>
      <c r="C41" s="5">
        <v>1</v>
      </c>
      <c r="D41" s="7">
        <v>170000</v>
      </c>
      <c r="E41" s="7"/>
      <c r="F41" s="7"/>
      <c r="G41" s="8">
        <f>+C41*D41</f>
        <v>170000</v>
      </c>
      <c r="H41" s="9">
        <f>C41*D41</f>
        <v>170000</v>
      </c>
    </row>
    <row r="42" spans="1:8" x14ac:dyDescent="0.25">
      <c r="A42" s="5">
        <v>38</v>
      </c>
      <c r="B42" s="6" t="s">
        <v>43</v>
      </c>
      <c r="C42" s="5">
        <v>1500</v>
      </c>
      <c r="D42" s="7">
        <v>169</v>
      </c>
      <c r="E42" s="7"/>
      <c r="F42" s="7"/>
      <c r="G42" s="8">
        <f>+C42*D42</f>
        <v>253500</v>
      </c>
      <c r="H42" s="9">
        <f>C42*D42</f>
        <v>253500</v>
      </c>
    </row>
    <row r="43" spans="1:8" x14ac:dyDescent="0.25">
      <c r="A43" s="5">
        <v>39</v>
      </c>
      <c r="B43" s="6" t="s">
        <v>44</v>
      </c>
      <c r="C43" s="5">
        <v>15</v>
      </c>
      <c r="D43" s="12">
        <v>12000</v>
      </c>
      <c r="E43" s="12"/>
      <c r="F43" s="12"/>
      <c r="G43" s="8">
        <f>+C43*D43</f>
        <v>180000</v>
      </c>
      <c r="H43" s="9">
        <f>C43*D43</f>
        <v>180000</v>
      </c>
    </row>
    <row r="44" spans="1:8" x14ac:dyDescent="0.25">
      <c r="A44" s="5">
        <v>40</v>
      </c>
      <c r="B44" s="6" t="s">
        <v>45</v>
      </c>
      <c r="C44" s="5">
        <v>1</v>
      </c>
      <c r="D44" s="7">
        <v>50000</v>
      </c>
      <c r="E44" s="7"/>
      <c r="F44" s="7"/>
      <c r="G44" s="8">
        <f>+C44*D44</f>
        <v>50000</v>
      </c>
      <c r="H44" s="9">
        <f>C44*D44</f>
        <v>50000</v>
      </c>
    </row>
    <row r="45" spans="1:8" ht="30" x14ac:dyDescent="0.25">
      <c r="A45" s="5">
        <v>41</v>
      </c>
      <c r="B45" s="13" t="s">
        <v>46</v>
      </c>
      <c r="C45" s="5">
        <v>15</v>
      </c>
      <c r="D45" s="7">
        <v>35000</v>
      </c>
      <c r="E45" s="7"/>
      <c r="F45" s="7"/>
      <c r="G45" s="8">
        <f>+C45*D45</f>
        <v>525000</v>
      </c>
      <c r="H45" s="9">
        <f>C45*D45</f>
        <v>525000</v>
      </c>
    </row>
    <row r="46" spans="1:8" x14ac:dyDescent="0.25">
      <c r="A46" s="5">
        <v>42</v>
      </c>
      <c r="B46" s="6" t="s">
        <v>47</v>
      </c>
      <c r="C46" s="5">
        <v>20</v>
      </c>
      <c r="D46" s="7">
        <v>773500</v>
      </c>
      <c r="E46" s="7"/>
      <c r="F46" s="7"/>
      <c r="G46" s="8">
        <f>+C46*D46</f>
        <v>15470000</v>
      </c>
      <c r="H46" s="9">
        <f>C46*D46</f>
        <v>15470000</v>
      </c>
    </row>
    <row r="47" spans="1:8" x14ac:dyDescent="0.25">
      <c r="A47" s="5">
        <v>43</v>
      </c>
      <c r="B47" s="6" t="s">
        <v>48</v>
      </c>
      <c r="C47" s="5">
        <v>22</v>
      </c>
      <c r="D47" s="7">
        <v>1011500</v>
      </c>
      <c r="E47" s="7"/>
      <c r="F47" s="7"/>
      <c r="G47" s="8">
        <f>+C47*D47</f>
        <v>22253000</v>
      </c>
      <c r="H47" s="9">
        <f>C47*D47</f>
        <v>22253000</v>
      </c>
    </row>
    <row r="48" spans="1:8" x14ac:dyDescent="0.25">
      <c r="A48" s="5">
        <v>44</v>
      </c>
      <c r="B48" s="6" t="s">
        <v>49</v>
      </c>
      <c r="C48" s="5">
        <v>200</v>
      </c>
      <c r="D48" s="7">
        <v>19505</v>
      </c>
      <c r="E48" s="7"/>
      <c r="F48" s="7"/>
      <c r="G48" s="8">
        <f>+C48*D48</f>
        <v>3901000</v>
      </c>
      <c r="H48" s="9">
        <f>C48*D48</f>
        <v>3901000</v>
      </c>
    </row>
    <row r="49" spans="1:8" ht="30" x14ac:dyDescent="0.25">
      <c r="A49" s="5">
        <v>45</v>
      </c>
      <c r="B49" s="13" t="s">
        <v>50</v>
      </c>
      <c r="C49" s="5">
        <v>10</v>
      </c>
      <c r="D49" s="7">
        <v>30000</v>
      </c>
      <c r="E49" s="7"/>
      <c r="F49" s="7"/>
      <c r="G49" s="8">
        <f>+C49*D49</f>
        <v>300000</v>
      </c>
      <c r="H49" s="9">
        <f>C49*D49</f>
        <v>300000</v>
      </c>
    </row>
    <row r="50" spans="1:8" x14ac:dyDescent="0.25">
      <c r="A50" s="5">
        <v>46</v>
      </c>
      <c r="B50" s="6" t="s">
        <v>51</v>
      </c>
      <c r="C50" s="5">
        <v>30</v>
      </c>
      <c r="D50" s="7">
        <v>21881</v>
      </c>
      <c r="E50" s="7"/>
      <c r="F50" s="7"/>
      <c r="G50" s="8">
        <f>+C50*D50</f>
        <v>656430</v>
      </c>
      <c r="H50" s="9">
        <f>C50*D50</f>
        <v>656430</v>
      </c>
    </row>
    <row r="51" spans="1:8" x14ac:dyDescent="0.25">
      <c r="A51" s="5" t="s">
        <v>52</v>
      </c>
      <c r="B51" s="6" t="s">
        <v>53</v>
      </c>
      <c r="C51" s="5">
        <v>50</v>
      </c>
      <c r="D51" s="7">
        <v>3850</v>
      </c>
      <c r="E51" s="7"/>
      <c r="F51" s="7"/>
      <c r="G51" s="8">
        <f>+C51*D51</f>
        <v>192500</v>
      </c>
      <c r="H51" s="9">
        <f>C51*D51</f>
        <v>192500</v>
      </c>
    </row>
    <row r="52" spans="1:8" x14ac:dyDescent="0.25">
      <c r="A52" s="5" t="s">
        <v>55</v>
      </c>
      <c r="B52" s="6" t="s">
        <v>53</v>
      </c>
      <c r="C52" s="5">
        <v>100</v>
      </c>
      <c r="D52" s="7">
        <v>3000</v>
      </c>
      <c r="E52" s="7"/>
      <c r="F52" s="7"/>
      <c r="G52" s="8">
        <f>+C52*D52</f>
        <v>300000</v>
      </c>
      <c r="H52" s="9">
        <f>C52*D52</f>
        <v>300000</v>
      </c>
    </row>
    <row r="53" spans="1:8" x14ac:dyDescent="0.25">
      <c r="A53" s="11" t="s">
        <v>56</v>
      </c>
      <c r="B53" s="6" t="s">
        <v>53</v>
      </c>
      <c r="C53" s="5">
        <v>200</v>
      </c>
      <c r="D53" s="7">
        <v>2600</v>
      </c>
      <c r="E53" s="7"/>
      <c r="F53" s="7"/>
      <c r="G53" s="8"/>
      <c r="H53" s="9"/>
    </row>
    <row r="54" spans="1:8" x14ac:dyDescent="0.25">
      <c r="A54" s="11" t="s">
        <v>57</v>
      </c>
      <c r="B54" s="6" t="s">
        <v>53</v>
      </c>
      <c r="C54" s="5">
        <v>300</v>
      </c>
      <c r="D54" s="7">
        <v>2200</v>
      </c>
      <c r="E54" s="7"/>
      <c r="F54" s="7"/>
      <c r="G54" s="8"/>
      <c r="H54" s="9"/>
    </row>
    <row r="55" spans="1:8" x14ac:dyDescent="0.25">
      <c r="A55" s="11" t="s">
        <v>58</v>
      </c>
      <c r="B55" s="6" t="s">
        <v>53</v>
      </c>
      <c r="C55" s="5">
        <v>400</v>
      </c>
      <c r="D55" s="7">
        <v>2000</v>
      </c>
      <c r="E55" s="7"/>
      <c r="F55" s="7"/>
      <c r="G55" s="8"/>
      <c r="H55" s="9"/>
    </row>
    <row r="56" spans="1:8" ht="30" x14ac:dyDescent="0.25">
      <c r="A56" s="5" t="s">
        <v>59</v>
      </c>
      <c r="B56" s="13" t="s">
        <v>60</v>
      </c>
      <c r="C56" s="5">
        <v>100</v>
      </c>
      <c r="D56" s="7">
        <v>14500</v>
      </c>
      <c r="E56" s="7"/>
      <c r="F56" s="7"/>
      <c r="G56" s="8">
        <f t="shared" ref="G56:G119" si="0">+C56*D56</f>
        <v>1450000</v>
      </c>
      <c r="H56" s="9">
        <f>C56*D56</f>
        <v>1450000</v>
      </c>
    </row>
    <row r="57" spans="1:8" ht="30" x14ac:dyDescent="0.25">
      <c r="A57" s="11" t="s">
        <v>61</v>
      </c>
      <c r="B57" s="13" t="s">
        <v>60</v>
      </c>
      <c r="C57" s="5">
        <v>200</v>
      </c>
      <c r="D57" s="7">
        <v>8000</v>
      </c>
      <c r="E57" s="7"/>
      <c r="F57" s="7"/>
      <c r="G57" s="8"/>
      <c r="H57" s="9"/>
    </row>
    <row r="58" spans="1:8" ht="30" x14ac:dyDescent="0.25">
      <c r="A58" s="11" t="s">
        <v>62</v>
      </c>
      <c r="B58" s="13" t="s">
        <v>60</v>
      </c>
      <c r="C58" s="5">
        <v>300</v>
      </c>
      <c r="D58" s="7">
        <v>5700</v>
      </c>
      <c r="E58" s="7"/>
      <c r="F58" s="7"/>
      <c r="G58" s="8"/>
      <c r="H58" s="9"/>
    </row>
    <row r="59" spans="1:8" ht="30" x14ac:dyDescent="0.25">
      <c r="A59" s="11" t="s">
        <v>63</v>
      </c>
      <c r="B59" s="13" t="s">
        <v>60</v>
      </c>
      <c r="C59" s="5">
        <v>400</v>
      </c>
      <c r="D59" s="7">
        <v>4450</v>
      </c>
      <c r="E59" s="7"/>
      <c r="F59" s="7"/>
      <c r="G59" s="8"/>
      <c r="H59" s="9"/>
    </row>
    <row r="60" spans="1:8" x14ac:dyDescent="0.25">
      <c r="A60" s="5" t="s">
        <v>64</v>
      </c>
      <c r="B60" s="6" t="s">
        <v>65</v>
      </c>
      <c r="C60" s="5">
        <v>100</v>
      </c>
      <c r="D60" s="7">
        <v>5400</v>
      </c>
      <c r="E60" s="7"/>
      <c r="F60" s="7"/>
      <c r="G60" s="8">
        <f t="shared" si="0"/>
        <v>540000</v>
      </c>
      <c r="H60" s="9">
        <f>C60*D60</f>
        <v>540000</v>
      </c>
    </row>
    <row r="61" spans="1:8" x14ac:dyDescent="0.25">
      <c r="A61" s="5" t="s">
        <v>66</v>
      </c>
      <c r="B61" s="6" t="s">
        <v>65</v>
      </c>
      <c r="C61" s="5">
        <v>200</v>
      </c>
      <c r="D61" s="7">
        <v>3200</v>
      </c>
      <c r="E61" s="7"/>
      <c r="F61" s="7"/>
      <c r="G61" s="8">
        <f t="shared" si="0"/>
        <v>640000</v>
      </c>
      <c r="H61" s="9">
        <f>C61*D61</f>
        <v>640000</v>
      </c>
    </row>
    <row r="62" spans="1:8" x14ac:dyDescent="0.25">
      <c r="A62" s="11" t="s">
        <v>67</v>
      </c>
      <c r="B62" s="6" t="s">
        <v>65</v>
      </c>
      <c r="C62" s="5">
        <v>300</v>
      </c>
      <c r="D62" s="7">
        <v>2350</v>
      </c>
      <c r="E62" s="7"/>
      <c r="F62" s="7"/>
      <c r="G62" s="8"/>
      <c r="H62" s="9"/>
    </row>
    <row r="63" spans="1:8" x14ac:dyDescent="0.25">
      <c r="A63" s="11" t="s">
        <v>68</v>
      </c>
      <c r="B63" s="6" t="s">
        <v>65</v>
      </c>
      <c r="C63" s="5">
        <v>400</v>
      </c>
      <c r="D63" s="7">
        <v>1850</v>
      </c>
      <c r="E63" s="7"/>
      <c r="F63" s="7"/>
      <c r="G63" s="8"/>
      <c r="H63" s="9"/>
    </row>
    <row r="64" spans="1:8" x14ac:dyDescent="0.25">
      <c r="A64" s="5">
        <v>50</v>
      </c>
      <c r="B64" s="6" t="s">
        <v>69</v>
      </c>
      <c r="C64" s="5">
        <v>10</v>
      </c>
      <c r="D64" s="7">
        <v>196000</v>
      </c>
      <c r="E64" s="7"/>
      <c r="F64" s="7"/>
      <c r="G64" s="8">
        <f t="shared" si="0"/>
        <v>1960000</v>
      </c>
      <c r="H64" s="9">
        <f>C64*D64</f>
        <v>1960000</v>
      </c>
    </row>
    <row r="65" spans="1:8" x14ac:dyDescent="0.25">
      <c r="A65" s="5" t="s">
        <v>70</v>
      </c>
      <c r="B65" s="6" t="s">
        <v>71</v>
      </c>
      <c r="C65" s="5">
        <v>100</v>
      </c>
      <c r="D65" s="7">
        <v>17550</v>
      </c>
      <c r="E65" s="7"/>
      <c r="F65" s="7"/>
      <c r="G65" s="8">
        <f t="shared" si="0"/>
        <v>1755000</v>
      </c>
      <c r="H65" s="9">
        <f>C65*D65</f>
        <v>1755000</v>
      </c>
    </row>
    <row r="66" spans="1:8" x14ac:dyDescent="0.25">
      <c r="A66" s="11" t="s">
        <v>72</v>
      </c>
      <c r="B66" s="6" t="s">
        <v>71</v>
      </c>
      <c r="C66" s="5">
        <v>200</v>
      </c>
      <c r="D66" s="7">
        <v>12100</v>
      </c>
      <c r="E66" s="7"/>
      <c r="F66" s="7"/>
      <c r="G66" s="8"/>
      <c r="H66" s="9"/>
    </row>
    <row r="67" spans="1:8" x14ac:dyDescent="0.25">
      <c r="A67" s="11" t="s">
        <v>73</v>
      </c>
      <c r="B67" s="6" t="s">
        <v>71</v>
      </c>
      <c r="C67" s="5">
        <v>300</v>
      </c>
      <c r="D67" s="7">
        <v>10000</v>
      </c>
      <c r="E67" s="7"/>
      <c r="F67" s="7"/>
      <c r="G67" s="8"/>
      <c r="H67" s="9"/>
    </row>
    <row r="68" spans="1:8" x14ac:dyDescent="0.25">
      <c r="A68" s="11" t="s">
        <v>74</v>
      </c>
      <c r="B68" s="6" t="s">
        <v>71</v>
      </c>
      <c r="C68" s="5">
        <v>400</v>
      </c>
      <c r="D68" s="7">
        <v>9200</v>
      </c>
      <c r="E68" s="7"/>
      <c r="F68" s="7"/>
      <c r="G68" s="8"/>
      <c r="H68" s="9"/>
    </row>
    <row r="69" spans="1:8" x14ac:dyDescent="0.25">
      <c r="A69" s="5" t="s">
        <v>75</v>
      </c>
      <c r="B69" s="6" t="s">
        <v>76</v>
      </c>
      <c r="C69" s="5">
        <v>100</v>
      </c>
      <c r="D69" s="7">
        <v>9800</v>
      </c>
      <c r="E69" s="7"/>
      <c r="F69" s="7"/>
      <c r="G69" s="8">
        <f t="shared" si="0"/>
        <v>980000</v>
      </c>
      <c r="H69" s="9">
        <f>C69*D69</f>
        <v>980000</v>
      </c>
    </row>
    <row r="70" spans="1:8" x14ac:dyDescent="0.25">
      <c r="A70" s="11" t="s">
        <v>77</v>
      </c>
      <c r="B70" s="6" t="s">
        <v>76</v>
      </c>
      <c r="C70" s="5">
        <v>200</v>
      </c>
      <c r="D70" s="7">
        <v>8600</v>
      </c>
      <c r="E70" s="7"/>
      <c r="F70" s="7"/>
      <c r="G70" s="8"/>
      <c r="H70" s="9"/>
    </row>
    <row r="71" spans="1:8" x14ac:dyDescent="0.25">
      <c r="A71" s="11" t="s">
        <v>78</v>
      </c>
      <c r="B71" s="6" t="s">
        <v>76</v>
      </c>
      <c r="C71" s="5">
        <v>500</v>
      </c>
      <c r="D71" s="7">
        <v>7900</v>
      </c>
      <c r="E71" s="7"/>
      <c r="F71" s="7"/>
      <c r="G71" s="8"/>
      <c r="H71" s="9"/>
    </row>
    <row r="72" spans="1:8" x14ac:dyDescent="0.25">
      <c r="A72" s="11" t="s">
        <v>79</v>
      </c>
      <c r="B72" s="6" t="s">
        <v>76</v>
      </c>
      <c r="C72" s="5">
        <v>1000</v>
      </c>
      <c r="D72" s="7">
        <v>6750</v>
      </c>
      <c r="E72" s="7"/>
      <c r="F72" s="7"/>
      <c r="G72" s="8"/>
      <c r="H72" s="9"/>
    </row>
    <row r="73" spans="1:8" x14ac:dyDescent="0.25">
      <c r="A73" s="5" t="s">
        <v>80</v>
      </c>
      <c r="B73" s="6" t="s">
        <v>81</v>
      </c>
      <c r="C73" s="5">
        <v>100</v>
      </c>
      <c r="D73" s="7">
        <v>1350</v>
      </c>
      <c r="E73" s="7"/>
      <c r="F73" s="7"/>
      <c r="G73" s="8">
        <f t="shared" si="0"/>
        <v>135000</v>
      </c>
      <c r="H73" s="9">
        <f>C73*D73</f>
        <v>135000</v>
      </c>
    </row>
    <row r="74" spans="1:8" x14ac:dyDescent="0.25">
      <c r="A74" s="5" t="s">
        <v>82</v>
      </c>
      <c r="B74" s="6" t="s">
        <v>81</v>
      </c>
      <c r="C74" s="5">
        <v>200</v>
      </c>
      <c r="D74" s="7">
        <v>1150</v>
      </c>
      <c r="E74" s="7"/>
      <c r="F74" s="7"/>
      <c r="G74" s="8">
        <f t="shared" si="0"/>
        <v>230000</v>
      </c>
      <c r="H74" s="9">
        <f>C74*D74</f>
        <v>230000</v>
      </c>
    </row>
    <row r="75" spans="1:8" x14ac:dyDescent="0.25">
      <c r="A75" s="11" t="s">
        <v>83</v>
      </c>
      <c r="B75" s="6" t="s">
        <v>81</v>
      </c>
      <c r="C75" s="5">
        <v>300</v>
      </c>
      <c r="D75" s="7">
        <v>1000</v>
      </c>
      <c r="E75" s="7"/>
      <c r="F75" s="7"/>
      <c r="G75" s="8"/>
      <c r="H75" s="9"/>
    </row>
    <row r="76" spans="1:8" x14ac:dyDescent="0.25">
      <c r="A76" s="11" t="s">
        <v>84</v>
      </c>
      <c r="B76" s="6" t="s">
        <v>81</v>
      </c>
      <c r="C76" s="5">
        <v>400</v>
      </c>
      <c r="D76" s="7">
        <v>850</v>
      </c>
      <c r="E76" s="7"/>
      <c r="F76" s="7"/>
      <c r="G76" s="8"/>
      <c r="H76" s="9"/>
    </row>
    <row r="77" spans="1:8" x14ac:dyDescent="0.25">
      <c r="A77" s="5" t="s">
        <v>85</v>
      </c>
      <c r="B77" s="6" t="s">
        <v>86</v>
      </c>
      <c r="C77" s="5">
        <v>100</v>
      </c>
      <c r="D77" s="7">
        <v>3000</v>
      </c>
      <c r="E77" s="7"/>
      <c r="F77" s="7"/>
      <c r="G77" s="8">
        <f t="shared" si="0"/>
        <v>300000</v>
      </c>
      <c r="H77" s="9">
        <f>C77*D77</f>
        <v>300000</v>
      </c>
    </row>
    <row r="78" spans="1:8" x14ac:dyDescent="0.25">
      <c r="A78" s="5" t="s">
        <v>87</v>
      </c>
      <c r="B78" s="6" t="s">
        <v>86</v>
      </c>
      <c r="C78" s="5">
        <v>200</v>
      </c>
      <c r="D78" s="7">
        <v>1600</v>
      </c>
      <c r="E78" s="7"/>
      <c r="F78" s="7"/>
      <c r="G78" s="8">
        <f t="shared" si="0"/>
        <v>320000</v>
      </c>
      <c r="H78" s="9">
        <f>C78*D78</f>
        <v>320000</v>
      </c>
    </row>
    <row r="79" spans="1:8" x14ac:dyDescent="0.25">
      <c r="A79" s="11" t="s">
        <v>88</v>
      </c>
      <c r="B79" s="6" t="s">
        <v>86</v>
      </c>
      <c r="C79" s="5">
        <v>300</v>
      </c>
      <c r="D79" s="7">
        <v>1200</v>
      </c>
      <c r="E79" s="7"/>
      <c r="F79" s="7"/>
      <c r="G79" s="8"/>
      <c r="H79" s="9"/>
    </row>
    <row r="80" spans="1:8" x14ac:dyDescent="0.25">
      <c r="A80" s="11" t="s">
        <v>89</v>
      </c>
      <c r="B80" s="6" t="s">
        <v>86</v>
      </c>
      <c r="C80" s="5">
        <v>400</v>
      </c>
      <c r="D80" s="7">
        <v>850</v>
      </c>
      <c r="E80" s="7"/>
      <c r="F80" s="7"/>
      <c r="G80" s="8"/>
      <c r="H80" s="9"/>
    </row>
    <row r="81" spans="1:8" x14ac:dyDescent="0.25">
      <c r="A81" s="5" t="s">
        <v>90</v>
      </c>
      <c r="B81" s="6" t="s">
        <v>91</v>
      </c>
      <c r="C81" s="5">
        <v>100</v>
      </c>
      <c r="D81" s="7">
        <v>2150</v>
      </c>
      <c r="E81" s="7"/>
      <c r="F81" s="7"/>
      <c r="G81" s="8">
        <f t="shared" si="0"/>
        <v>215000</v>
      </c>
      <c r="H81" s="9">
        <f>C81*D81</f>
        <v>215000</v>
      </c>
    </row>
    <row r="82" spans="1:8" x14ac:dyDescent="0.25">
      <c r="A82" s="5" t="s">
        <v>92</v>
      </c>
      <c r="B82" s="6" t="s">
        <v>91</v>
      </c>
      <c r="C82" s="5">
        <v>200</v>
      </c>
      <c r="D82" s="7">
        <v>1800</v>
      </c>
      <c r="E82" s="7"/>
      <c r="F82" s="7"/>
      <c r="G82" s="8">
        <f t="shared" si="0"/>
        <v>360000</v>
      </c>
      <c r="H82" s="9">
        <f>C82*D82</f>
        <v>360000</v>
      </c>
    </row>
    <row r="83" spans="1:8" x14ac:dyDescent="0.25">
      <c r="A83" s="11" t="s">
        <v>93</v>
      </c>
      <c r="B83" s="6" t="s">
        <v>91</v>
      </c>
      <c r="C83" s="5">
        <v>300</v>
      </c>
      <c r="D83" s="7">
        <v>1200</v>
      </c>
      <c r="E83" s="7"/>
      <c r="F83" s="7"/>
      <c r="G83" s="8"/>
      <c r="H83" s="9"/>
    </row>
    <row r="84" spans="1:8" x14ac:dyDescent="0.25">
      <c r="A84" s="11" t="s">
        <v>94</v>
      </c>
      <c r="B84" s="6" t="s">
        <v>91</v>
      </c>
      <c r="C84" s="5">
        <v>400</v>
      </c>
      <c r="D84" s="7">
        <v>950</v>
      </c>
      <c r="E84" s="7"/>
      <c r="F84" s="7"/>
      <c r="G84" s="8"/>
      <c r="H84" s="9"/>
    </row>
    <row r="85" spans="1:8" x14ac:dyDescent="0.25">
      <c r="A85" s="5" t="s">
        <v>95</v>
      </c>
      <c r="B85" s="6" t="s">
        <v>96</v>
      </c>
      <c r="C85" s="5">
        <v>100</v>
      </c>
      <c r="D85" s="7">
        <v>3150</v>
      </c>
      <c r="E85" s="7"/>
      <c r="F85" s="7"/>
      <c r="G85" s="8">
        <f t="shared" si="0"/>
        <v>315000</v>
      </c>
      <c r="H85" s="9">
        <f>C85*D85</f>
        <v>315000</v>
      </c>
    </row>
    <row r="86" spans="1:8" x14ac:dyDescent="0.25">
      <c r="A86" s="5" t="s">
        <v>97</v>
      </c>
      <c r="B86" s="6" t="s">
        <v>96</v>
      </c>
      <c r="C86" s="5">
        <v>200</v>
      </c>
      <c r="D86" s="7">
        <v>2150</v>
      </c>
      <c r="E86" s="7"/>
      <c r="F86" s="7"/>
      <c r="G86" s="8">
        <f t="shared" si="0"/>
        <v>430000</v>
      </c>
      <c r="H86" s="9">
        <f>C86*D86</f>
        <v>430000</v>
      </c>
    </row>
    <row r="87" spans="1:8" x14ac:dyDescent="0.25">
      <c r="A87" s="11" t="s">
        <v>98</v>
      </c>
      <c r="B87" s="6" t="s">
        <v>96</v>
      </c>
      <c r="C87" s="5">
        <v>300</v>
      </c>
      <c r="D87" s="7">
        <v>1400</v>
      </c>
      <c r="E87" s="7"/>
      <c r="F87" s="7"/>
      <c r="G87" s="8">
        <f t="shared" si="0"/>
        <v>420000</v>
      </c>
      <c r="H87" s="9">
        <f>C87*D87</f>
        <v>420000</v>
      </c>
    </row>
    <row r="88" spans="1:8" x14ac:dyDescent="0.25">
      <c r="A88" s="11" t="s">
        <v>99</v>
      </c>
      <c r="B88" s="6" t="s">
        <v>96</v>
      </c>
      <c r="C88" s="5">
        <v>400</v>
      </c>
      <c r="D88" s="7">
        <v>1000</v>
      </c>
      <c r="E88" s="7"/>
      <c r="F88" s="7"/>
      <c r="G88" s="8"/>
      <c r="H88" s="9"/>
    </row>
    <row r="89" spans="1:8" x14ac:dyDescent="0.25">
      <c r="A89" s="5">
        <v>57</v>
      </c>
      <c r="B89" s="6" t="s">
        <v>100</v>
      </c>
      <c r="C89" s="5">
        <v>10</v>
      </c>
      <c r="D89" s="7">
        <f>_xlfn.XLOOKUP(B89,[1]COM!$B$3:$B$25,[1]COM!$I$3:$I$25)</f>
        <v>35000</v>
      </c>
      <c r="E89" s="7"/>
      <c r="F89" s="7"/>
      <c r="G89" s="8"/>
      <c r="H89" s="9"/>
    </row>
    <row r="90" spans="1:8" x14ac:dyDescent="0.25">
      <c r="A90" s="5">
        <v>58</v>
      </c>
      <c r="B90" s="6" t="s">
        <v>101</v>
      </c>
      <c r="C90" s="5">
        <v>10</v>
      </c>
      <c r="D90" s="7">
        <v>46000</v>
      </c>
      <c r="E90" s="7"/>
      <c r="F90" s="7"/>
      <c r="G90" s="8">
        <f t="shared" si="0"/>
        <v>460000</v>
      </c>
      <c r="H90" s="9">
        <f>C90*D90</f>
        <v>460000</v>
      </c>
    </row>
    <row r="91" spans="1:8" x14ac:dyDescent="0.25">
      <c r="A91" s="5" t="s">
        <v>102</v>
      </c>
      <c r="B91" s="6" t="s">
        <v>103</v>
      </c>
      <c r="C91" s="5">
        <v>100</v>
      </c>
      <c r="D91" s="7">
        <v>1400</v>
      </c>
      <c r="E91" s="7"/>
      <c r="F91" s="7"/>
      <c r="G91" s="8">
        <f t="shared" si="0"/>
        <v>140000</v>
      </c>
      <c r="H91" s="9">
        <f>C91*D91</f>
        <v>140000</v>
      </c>
    </row>
    <row r="92" spans="1:8" x14ac:dyDescent="0.25">
      <c r="A92" s="5" t="s">
        <v>104</v>
      </c>
      <c r="B92" s="6" t="s">
        <v>103</v>
      </c>
      <c r="C92" s="5">
        <v>200</v>
      </c>
      <c r="D92" s="7">
        <v>850</v>
      </c>
      <c r="E92" s="7"/>
      <c r="F92" s="7"/>
      <c r="G92" s="8">
        <f t="shared" si="0"/>
        <v>170000</v>
      </c>
      <c r="H92" s="9">
        <f>C92*D92</f>
        <v>170000</v>
      </c>
    </row>
    <row r="93" spans="1:8" x14ac:dyDescent="0.25">
      <c r="A93" s="11" t="s">
        <v>105</v>
      </c>
      <c r="B93" s="6" t="s">
        <v>103</v>
      </c>
      <c r="C93" s="5">
        <v>300</v>
      </c>
      <c r="D93" s="7">
        <v>550</v>
      </c>
      <c r="E93" s="7"/>
      <c r="F93" s="7"/>
      <c r="G93" s="8"/>
      <c r="H93" s="9"/>
    </row>
    <row r="94" spans="1:8" x14ac:dyDescent="0.25">
      <c r="A94" s="11" t="s">
        <v>106</v>
      </c>
      <c r="B94" s="6" t="s">
        <v>103</v>
      </c>
      <c r="C94" s="5">
        <v>400</v>
      </c>
      <c r="D94" s="7">
        <v>450</v>
      </c>
      <c r="E94" s="7"/>
      <c r="F94" s="7"/>
      <c r="G94" s="8"/>
      <c r="H94" s="9"/>
    </row>
    <row r="95" spans="1:8" x14ac:dyDescent="0.25">
      <c r="A95" s="5" t="s">
        <v>107</v>
      </c>
      <c r="B95" s="6" t="s">
        <v>108</v>
      </c>
      <c r="C95" s="5">
        <v>50</v>
      </c>
      <c r="D95" s="7">
        <v>68000</v>
      </c>
      <c r="E95" s="7"/>
      <c r="F95" s="7"/>
      <c r="G95" s="8">
        <f t="shared" si="0"/>
        <v>3400000</v>
      </c>
      <c r="H95" s="9">
        <f>C95*D95</f>
        <v>3400000</v>
      </c>
    </row>
    <row r="96" spans="1:8" x14ac:dyDescent="0.25">
      <c r="A96" s="5" t="s">
        <v>109</v>
      </c>
      <c r="B96" s="6" t="s">
        <v>108</v>
      </c>
      <c r="C96" s="5">
        <v>75</v>
      </c>
      <c r="D96" s="7">
        <v>66250</v>
      </c>
      <c r="E96" s="7"/>
      <c r="F96" s="7"/>
      <c r="G96" s="8">
        <f t="shared" si="0"/>
        <v>4968750</v>
      </c>
      <c r="H96" s="9">
        <f>C96*D96</f>
        <v>4968750</v>
      </c>
    </row>
    <row r="97" spans="1:8" x14ac:dyDescent="0.25">
      <c r="A97" s="11" t="s">
        <v>110</v>
      </c>
      <c r="B97" s="6" t="s">
        <v>108</v>
      </c>
      <c r="C97" s="5">
        <v>100</v>
      </c>
      <c r="D97" s="7">
        <v>65900</v>
      </c>
      <c r="E97" s="7"/>
      <c r="F97" s="7"/>
      <c r="G97" s="8"/>
      <c r="H97" s="9"/>
    </row>
    <row r="98" spans="1:8" x14ac:dyDescent="0.25">
      <c r="A98" s="5" t="s">
        <v>111</v>
      </c>
      <c r="B98" s="6" t="s">
        <v>112</v>
      </c>
      <c r="C98" s="5">
        <v>50</v>
      </c>
      <c r="D98" s="7">
        <v>12800</v>
      </c>
      <c r="E98" s="7"/>
      <c r="F98" s="7"/>
      <c r="G98" s="8">
        <f t="shared" si="0"/>
        <v>640000</v>
      </c>
      <c r="H98" s="9">
        <f>C98*D98</f>
        <v>640000</v>
      </c>
    </row>
    <row r="99" spans="1:8" x14ac:dyDescent="0.25">
      <c r="A99" s="5" t="s">
        <v>113</v>
      </c>
      <c r="B99" s="6" t="s">
        <v>112</v>
      </c>
      <c r="C99" s="5">
        <v>100</v>
      </c>
      <c r="D99" s="7">
        <v>11450</v>
      </c>
      <c r="E99" s="7"/>
      <c r="F99" s="7"/>
      <c r="G99" s="8">
        <f t="shared" si="0"/>
        <v>1145000</v>
      </c>
      <c r="H99" s="9">
        <f>C99*D99</f>
        <v>1145000</v>
      </c>
    </row>
    <row r="100" spans="1:8" x14ac:dyDescent="0.25">
      <c r="A100" s="5"/>
      <c r="B100" s="6" t="s">
        <v>114</v>
      </c>
      <c r="C100" s="5"/>
      <c r="D100" s="7">
        <v>23000</v>
      </c>
      <c r="E100" s="7"/>
      <c r="F100" s="7"/>
      <c r="G100" s="8">
        <f t="shared" si="0"/>
        <v>0</v>
      </c>
      <c r="H100" s="9">
        <f>C100*D100</f>
        <v>0</v>
      </c>
    </row>
    <row r="101" spans="1:8" x14ac:dyDescent="0.25">
      <c r="A101" s="5" t="s">
        <v>115</v>
      </c>
      <c r="B101" s="6" t="s">
        <v>116</v>
      </c>
      <c r="C101" s="5">
        <v>50</v>
      </c>
      <c r="D101" s="7">
        <v>49500</v>
      </c>
      <c r="E101" s="7"/>
      <c r="F101" s="7"/>
      <c r="G101" s="8">
        <f t="shared" si="0"/>
        <v>2475000</v>
      </c>
      <c r="H101" s="9">
        <f>C101*D101</f>
        <v>2475000</v>
      </c>
    </row>
    <row r="102" spans="1:8" x14ac:dyDescent="0.25">
      <c r="A102" s="5" t="s">
        <v>117</v>
      </c>
      <c r="B102" s="6" t="s">
        <v>116</v>
      </c>
      <c r="C102" s="5">
        <v>100</v>
      </c>
      <c r="D102" s="7">
        <v>47400</v>
      </c>
      <c r="E102" s="7"/>
      <c r="F102" s="7"/>
      <c r="G102" s="8">
        <f t="shared" si="0"/>
        <v>4740000</v>
      </c>
      <c r="H102" s="9">
        <f>C102*D102</f>
        <v>4740000</v>
      </c>
    </row>
    <row r="103" spans="1:8" x14ac:dyDescent="0.25">
      <c r="A103" s="5" t="s">
        <v>118</v>
      </c>
      <c r="B103" s="6" t="s">
        <v>119</v>
      </c>
      <c r="C103" s="5">
        <v>50</v>
      </c>
      <c r="D103" s="7">
        <v>42900</v>
      </c>
      <c r="E103" s="7"/>
      <c r="F103" s="7"/>
      <c r="G103" s="8">
        <f t="shared" si="0"/>
        <v>2145000</v>
      </c>
      <c r="H103" s="9">
        <f>C103*D103</f>
        <v>2145000</v>
      </c>
    </row>
    <row r="104" spans="1:8" x14ac:dyDescent="0.25">
      <c r="A104" s="5" t="s">
        <v>120</v>
      </c>
      <c r="B104" s="6" t="s">
        <v>119</v>
      </c>
      <c r="C104" s="5">
        <v>100</v>
      </c>
      <c r="D104" s="7">
        <v>40900</v>
      </c>
      <c r="E104" s="7"/>
      <c r="F104" s="7"/>
      <c r="G104" s="8">
        <f t="shared" si="0"/>
        <v>4090000</v>
      </c>
      <c r="H104" s="9">
        <f>C104*D104</f>
        <v>4090000</v>
      </c>
    </row>
    <row r="105" spans="1:8" x14ac:dyDescent="0.25">
      <c r="A105" s="5" t="s">
        <v>121</v>
      </c>
      <c r="B105" s="6" t="s">
        <v>9</v>
      </c>
      <c r="C105" s="5">
        <v>25</v>
      </c>
      <c r="D105" s="7">
        <v>34800</v>
      </c>
      <c r="E105" s="7"/>
      <c r="F105" s="7"/>
      <c r="G105" s="8">
        <f t="shared" si="0"/>
        <v>870000</v>
      </c>
      <c r="H105" s="9">
        <f>C105*D105</f>
        <v>870000</v>
      </c>
    </row>
    <row r="106" spans="1:8" x14ac:dyDescent="0.25">
      <c r="A106" s="5" t="s">
        <v>122</v>
      </c>
      <c r="B106" s="6" t="s">
        <v>9</v>
      </c>
      <c r="C106" s="5">
        <v>50</v>
      </c>
      <c r="D106" s="7">
        <v>24200</v>
      </c>
      <c r="E106" s="7"/>
      <c r="F106" s="7"/>
      <c r="G106" s="8">
        <f t="shared" si="0"/>
        <v>1210000</v>
      </c>
      <c r="H106" s="9">
        <f>C106*D106</f>
        <v>1210000</v>
      </c>
    </row>
    <row r="107" spans="1:8" x14ac:dyDescent="0.25">
      <c r="A107" s="11" t="s">
        <v>123</v>
      </c>
      <c r="B107" s="6" t="s">
        <v>9</v>
      </c>
      <c r="C107" s="5">
        <v>75</v>
      </c>
      <c r="D107" s="7">
        <v>20600</v>
      </c>
      <c r="E107" s="7"/>
      <c r="F107" s="7"/>
      <c r="G107" s="8"/>
      <c r="H107" s="9"/>
    </row>
    <row r="108" spans="1:8" x14ac:dyDescent="0.25">
      <c r="A108" s="11" t="s">
        <v>124</v>
      </c>
      <c r="B108" s="6" t="s">
        <v>9</v>
      </c>
      <c r="C108" s="5">
        <v>100</v>
      </c>
      <c r="D108" s="7">
        <v>19300</v>
      </c>
      <c r="E108" s="7"/>
      <c r="F108" s="7"/>
      <c r="G108" s="8"/>
      <c r="H108" s="9"/>
    </row>
    <row r="109" spans="1:8" x14ac:dyDescent="0.25">
      <c r="A109" s="5" t="s">
        <v>125</v>
      </c>
      <c r="B109" s="6" t="s">
        <v>9</v>
      </c>
      <c r="C109" s="5">
        <v>1000</v>
      </c>
      <c r="D109" s="7">
        <v>16000</v>
      </c>
      <c r="E109" s="7"/>
      <c r="F109" s="7"/>
      <c r="G109" s="8">
        <f t="shared" si="0"/>
        <v>16000000</v>
      </c>
      <c r="H109" s="9">
        <f>C109*D109</f>
        <v>16000000</v>
      </c>
    </row>
    <row r="110" spans="1:8" x14ac:dyDescent="0.25">
      <c r="A110" s="5" t="s">
        <v>126</v>
      </c>
      <c r="B110" s="6" t="s">
        <v>127</v>
      </c>
      <c r="C110" s="5">
        <v>25</v>
      </c>
      <c r="D110" s="7">
        <v>23250</v>
      </c>
      <c r="E110" s="7"/>
      <c r="F110" s="7"/>
      <c r="G110" s="8">
        <f t="shared" si="0"/>
        <v>581250</v>
      </c>
      <c r="H110" s="9">
        <f>C110*D110</f>
        <v>581250</v>
      </c>
    </row>
    <row r="111" spans="1:8" x14ac:dyDescent="0.25">
      <c r="A111" s="5" t="s">
        <v>128</v>
      </c>
      <c r="B111" s="6" t="s">
        <v>127</v>
      </c>
      <c r="C111" s="5">
        <v>50</v>
      </c>
      <c r="D111" s="7">
        <v>16600</v>
      </c>
      <c r="E111" s="7"/>
      <c r="F111" s="7"/>
      <c r="G111" s="8">
        <f t="shared" si="0"/>
        <v>830000</v>
      </c>
      <c r="H111" s="9">
        <f>C111*D111</f>
        <v>830000</v>
      </c>
    </row>
    <row r="112" spans="1:8" x14ac:dyDescent="0.25">
      <c r="A112" s="11" t="s">
        <v>129</v>
      </c>
      <c r="B112" s="6" t="s">
        <v>127</v>
      </c>
      <c r="C112" s="5">
        <v>75</v>
      </c>
      <c r="D112" s="7">
        <v>15900</v>
      </c>
      <c r="E112" s="7"/>
      <c r="F112" s="7"/>
      <c r="G112" s="8"/>
      <c r="H112" s="9"/>
    </row>
    <row r="113" spans="1:8" x14ac:dyDescent="0.25">
      <c r="A113" s="11" t="s">
        <v>130</v>
      </c>
      <c r="B113" s="6" t="s">
        <v>127</v>
      </c>
      <c r="C113" s="5">
        <v>100</v>
      </c>
      <c r="D113" s="7">
        <v>15300</v>
      </c>
      <c r="E113" s="7"/>
      <c r="F113" s="7"/>
      <c r="G113" s="8"/>
      <c r="H113" s="9"/>
    </row>
    <row r="114" spans="1:8" x14ac:dyDescent="0.25">
      <c r="A114" s="5" t="s">
        <v>131</v>
      </c>
      <c r="B114" s="6" t="s">
        <v>132</v>
      </c>
      <c r="C114" s="5">
        <v>25</v>
      </c>
      <c r="D114" s="7">
        <v>15350</v>
      </c>
      <c r="E114" s="7"/>
      <c r="F114" s="7"/>
      <c r="G114" s="8">
        <f t="shared" si="0"/>
        <v>383750</v>
      </c>
      <c r="H114" s="9">
        <f>C114*D114</f>
        <v>383750</v>
      </c>
    </row>
    <row r="115" spans="1:8" x14ac:dyDescent="0.25">
      <c r="A115" s="5" t="s">
        <v>133</v>
      </c>
      <c r="B115" s="6" t="s">
        <v>132</v>
      </c>
      <c r="C115" s="5">
        <v>50</v>
      </c>
      <c r="D115" s="7">
        <v>14150</v>
      </c>
      <c r="E115" s="7"/>
      <c r="F115" s="7"/>
      <c r="G115" s="8">
        <f t="shared" si="0"/>
        <v>707500</v>
      </c>
      <c r="H115" s="9">
        <f>C115*D115</f>
        <v>707500</v>
      </c>
    </row>
    <row r="116" spans="1:8" x14ac:dyDescent="0.25">
      <c r="A116" s="11" t="s">
        <v>134</v>
      </c>
      <c r="B116" s="6" t="s">
        <v>132</v>
      </c>
      <c r="C116" s="5">
        <v>75</v>
      </c>
      <c r="D116" s="7">
        <v>13700</v>
      </c>
      <c r="E116" s="7"/>
      <c r="F116" s="7"/>
      <c r="G116" s="8"/>
      <c r="H116" s="9"/>
    </row>
    <row r="117" spans="1:8" x14ac:dyDescent="0.25">
      <c r="A117" s="11" t="s">
        <v>135</v>
      </c>
      <c r="B117" s="6" t="s">
        <v>132</v>
      </c>
      <c r="C117" s="5">
        <v>100</v>
      </c>
      <c r="D117" s="7">
        <v>13300</v>
      </c>
      <c r="E117" s="7"/>
      <c r="F117" s="7"/>
      <c r="G117" s="8"/>
      <c r="H117" s="9"/>
    </row>
    <row r="118" spans="1:8" x14ac:dyDescent="0.25">
      <c r="A118" s="5" t="s">
        <v>136</v>
      </c>
      <c r="B118" s="6" t="s">
        <v>137</v>
      </c>
      <c r="C118" s="5">
        <v>25</v>
      </c>
      <c r="D118" s="7">
        <v>5500</v>
      </c>
      <c r="E118" s="7"/>
      <c r="F118" s="7"/>
      <c r="G118" s="8">
        <f t="shared" si="0"/>
        <v>137500</v>
      </c>
      <c r="H118" s="9">
        <f>C118*D118</f>
        <v>137500</v>
      </c>
    </row>
    <row r="119" spans="1:8" x14ac:dyDescent="0.25">
      <c r="A119" s="5" t="s">
        <v>138</v>
      </c>
      <c r="B119" s="6" t="s">
        <v>137</v>
      </c>
      <c r="C119" s="5">
        <v>50</v>
      </c>
      <c r="D119" s="7">
        <v>4500</v>
      </c>
      <c r="E119" s="7"/>
      <c r="F119" s="7"/>
      <c r="G119" s="8">
        <f t="shared" si="0"/>
        <v>225000</v>
      </c>
      <c r="H119" s="9">
        <f>C119*D119</f>
        <v>225000</v>
      </c>
    </row>
    <row r="120" spans="1:8" x14ac:dyDescent="0.25">
      <c r="A120" s="11" t="s">
        <v>139</v>
      </c>
      <c r="B120" s="6" t="s">
        <v>137</v>
      </c>
      <c r="C120" s="5">
        <v>75</v>
      </c>
      <c r="D120" s="7">
        <v>3000</v>
      </c>
      <c r="E120" s="7"/>
      <c r="F120" s="7"/>
      <c r="G120" s="8"/>
      <c r="H120" s="9"/>
    </row>
    <row r="121" spans="1:8" x14ac:dyDescent="0.25">
      <c r="A121" s="11" t="s">
        <v>140</v>
      </c>
      <c r="B121" s="6" t="s">
        <v>137</v>
      </c>
      <c r="C121" s="5">
        <v>100</v>
      </c>
      <c r="D121" s="7">
        <v>2500</v>
      </c>
      <c r="E121" s="7"/>
      <c r="F121" s="7"/>
      <c r="G121" s="8"/>
      <c r="H121" s="9"/>
    </row>
    <row r="122" spans="1:8" x14ac:dyDescent="0.25">
      <c r="A122" s="5">
        <v>68</v>
      </c>
      <c r="B122" s="6" t="s">
        <v>141</v>
      </c>
      <c r="C122" s="5">
        <v>1400</v>
      </c>
      <c r="D122" s="7">
        <f>VLOOKUP(B122,[1]GGA!$N$3:$P$35,3,0)</f>
        <v>14622.800000000001</v>
      </c>
      <c r="E122" s="7"/>
      <c r="F122" s="7"/>
      <c r="G122" s="8">
        <f>+C122*D122</f>
        <v>20471920</v>
      </c>
      <c r="H122" s="9">
        <f>C122*D122</f>
        <v>20471920</v>
      </c>
    </row>
    <row r="123" spans="1:8" x14ac:dyDescent="0.25">
      <c r="A123" s="5">
        <v>69</v>
      </c>
      <c r="B123" s="6" t="s">
        <v>143</v>
      </c>
      <c r="C123" s="5">
        <v>1280</v>
      </c>
      <c r="D123" s="7">
        <f>VLOOKUP(B123,[1]GGA!$N$3:$P$35,3,0)</f>
        <v>9847.7720000000008</v>
      </c>
      <c r="E123" s="7"/>
      <c r="F123" s="7"/>
      <c r="G123" s="8">
        <f>+C123*D123</f>
        <v>12605148.16</v>
      </c>
      <c r="H123" s="9">
        <f>C123*D123</f>
        <v>12605148.16</v>
      </c>
    </row>
    <row r="124" spans="1:8" x14ac:dyDescent="0.25">
      <c r="A124" s="5">
        <v>70</v>
      </c>
      <c r="B124" s="6" t="s">
        <v>144</v>
      </c>
      <c r="C124" s="5">
        <v>2000</v>
      </c>
      <c r="D124" s="7">
        <f>VLOOKUP(B124,[1]GGA!$N$3:$P$35,3,0)</f>
        <v>9362.8000000000011</v>
      </c>
      <c r="E124" s="7"/>
      <c r="F124" s="7"/>
      <c r="G124" s="8">
        <f>+C124*D124</f>
        <v>18725600.000000004</v>
      </c>
      <c r="H124" s="9">
        <f>C124*D124</f>
        <v>18725600.000000004</v>
      </c>
    </row>
    <row r="125" spans="1:8" x14ac:dyDescent="0.25">
      <c r="A125" s="5">
        <v>71</v>
      </c>
      <c r="B125" s="6" t="s">
        <v>145</v>
      </c>
      <c r="C125" s="5">
        <v>12</v>
      </c>
      <c r="D125" s="7">
        <f>VLOOKUP(B125,[1]GGA!$N$3:$P$35,3,0)</f>
        <v>1955908</v>
      </c>
      <c r="E125" s="7"/>
      <c r="F125" s="7"/>
      <c r="G125" s="8">
        <f>+C125*D125</f>
        <v>23470896</v>
      </c>
      <c r="H125" s="9">
        <f>C125*D125</f>
        <v>23470896</v>
      </c>
    </row>
    <row r="126" spans="1:8" x14ac:dyDescent="0.25">
      <c r="A126" s="5">
        <v>72</v>
      </c>
      <c r="B126" s="6" t="s">
        <v>146</v>
      </c>
      <c r="C126" s="5">
        <f>1970+225</f>
        <v>2195</v>
      </c>
      <c r="D126" s="7">
        <f>VLOOKUP(B126,[1]GGA!$N$3:$P$35,3,0)</f>
        <v>2510.0194000000001</v>
      </c>
      <c r="E126" s="7"/>
      <c r="F126" s="7"/>
      <c r="G126" s="8">
        <f>+C126*D126</f>
        <v>5509492.5830000006</v>
      </c>
      <c r="H126" s="9">
        <f>C126*D126</f>
        <v>5509492.5830000006</v>
      </c>
    </row>
    <row r="127" spans="1:8" x14ac:dyDescent="0.25">
      <c r="A127" s="5">
        <v>73</v>
      </c>
      <c r="B127" s="6" t="s">
        <v>147</v>
      </c>
      <c r="C127" s="5">
        <v>2000</v>
      </c>
      <c r="D127" s="7">
        <f>VLOOKUP(B127,[1]GGA!$N$3:$P$35,3,0)</f>
        <v>36930.46</v>
      </c>
      <c r="E127" s="7"/>
      <c r="F127" s="7"/>
      <c r="G127" s="8">
        <f>+C127*D127</f>
        <v>73860920</v>
      </c>
      <c r="H127" s="9">
        <f>C127*D127</f>
        <v>73860920</v>
      </c>
    </row>
    <row r="128" spans="1:8" x14ac:dyDescent="0.25">
      <c r="A128" s="5">
        <v>74</v>
      </c>
      <c r="B128" s="6" t="s">
        <v>148</v>
      </c>
      <c r="C128" s="5">
        <v>2000</v>
      </c>
      <c r="D128" s="7">
        <f>VLOOKUP(B128,[1]GGA!$N$3:$P$35,3,0)</f>
        <v>7364</v>
      </c>
      <c r="E128" s="7"/>
      <c r="F128" s="7"/>
      <c r="G128" s="8">
        <f>+C128*D128</f>
        <v>14728000</v>
      </c>
      <c r="H128" s="9">
        <f>C128*D128</f>
        <v>14728000</v>
      </c>
    </row>
    <row r="129" spans="1:8" x14ac:dyDescent="0.25">
      <c r="A129" s="5">
        <v>75</v>
      </c>
      <c r="B129" s="6" t="s">
        <v>149</v>
      </c>
      <c r="C129" s="5">
        <v>5000</v>
      </c>
      <c r="D129" s="7">
        <v>631</v>
      </c>
      <c r="E129" s="7"/>
      <c r="F129" s="7"/>
      <c r="G129" s="8">
        <f>+C129*D129</f>
        <v>3155000</v>
      </c>
      <c r="H129" s="9">
        <f>C129*D129</f>
        <v>3155000</v>
      </c>
    </row>
    <row r="130" spans="1:8" x14ac:dyDescent="0.25">
      <c r="A130" s="5">
        <v>76</v>
      </c>
      <c r="B130" s="6" t="s">
        <v>150</v>
      </c>
      <c r="C130" s="5">
        <v>5000</v>
      </c>
      <c r="D130" s="7">
        <v>143</v>
      </c>
      <c r="E130" s="7"/>
      <c r="F130" s="7"/>
      <c r="G130" s="8">
        <f>+C130*D130</f>
        <v>715000</v>
      </c>
      <c r="H130" s="9">
        <f>C130*D130</f>
        <v>715000</v>
      </c>
    </row>
    <row r="131" spans="1:8" x14ac:dyDescent="0.25">
      <c r="A131" s="5">
        <v>77</v>
      </c>
      <c r="B131" s="6" t="s">
        <v>151</v>
      </c>
      <c r="C131" s="5">
        <v>500</v>
      </c>
      <c r="D131" s="7">
        <f>VLOOKUP(B131,[1]GGA!$N$3:$P$35,3,0)</f>
        <v>7360</v>
      </c>
      <c r="E131" s="7"/>
      <c r="F131" s="7"/>
      <c r="G131" s="8">
        <f>+C131*D131</f>
        <v>3680000</v>
      </c>
      <c r="H131" s="9">
        <f>C131*D131</f>
        <v>3680000</v>
      </c>
    </row>
    <row r="132" spans="1:8" x14ac:dyDescent="0.25">
      <c r="A132" s="5">
        <v>78</v>
      </c>
      <c r="B132" s="6" t="s">
        <v>152</v>
      </c>
      <c r="C132" s="5">
        <v>12</v>
      </c>
      <c r="D132" s="7">
        <f>VLOOKUP(B132,[1]GGA!$N$3:$P$35,3,0)</f>
        <v>72000</v>
      </c>
      <c r="E132" s="7"/>
      <c r="F132" s="7"/>
      <c r="G132" s="8">
        <f>+C132*D132</f>
        <v>864000</v>
      </c>
      <c r="H132" s="9">
        <f>C132*D132</f>
        <v>864000</v>
      </c>
    </row>
    <row r="133" spans="1:8" x14ac:dyDescent="0.25">
      <c r="A133" s="5">
        <v>79</v>
      </c>
      <c r="B133" s="6" t="s">
        <v>153</v>
      </c>
      <c r="C133" s="5">
        <v>2150</v>
      </c>
      <c r="D133" s="7">
        <v>3430.2400000000002</v>
      </c>
      <c r="E133" s="7"/>
      <c r="F133" s="7"/>
      <c r="G133" s="8">
        <f>+C133*D133</f>
        <v>7375016.0000000009</v>
      </c>
      <c r="H133" s="9">
        <f>C133*D133</f>
        <v>7375016.0000000009</v>
      </c>
    </row>
    <row r="134" spans="1:8" x14ac:dyDescent="0.25">
      <c r="A134" s="5">
        <v>80</v>
      </c>
      <c r="B134" s="6" t="s">
        <v>154</v>
      </c>
      <c r="C134" s="5">
        <v>2150</v>
      </c>
      <c r="D134" s="7">
        <f>VLOOKUP(B134,[1]GGA!$N$3:$P$35,3,0)</f>
        <v>10255.52</v>
      </c>
      <c r="E134" s="7"/>
      <c r="F134" s="7"/>
      <c r="G134" s="8">
        <f>+C134*D134</f>
        <v>22049368</v>
      </c>
      <c r="H134" s="9">
        <f>C134*D134</f>
        <v>22049368</v>
      </c>
    </row>
    <row r="135" spans="1:8" x14ac:dyDescent="0.25">
      <c r="A135" s="5">
        <v>81</v>
      </c>
      <c r="B135" s="6" t="s">
        <v>155</v>
      </c>
      <c r="C135" s="5">
        <v>2189</v>
      </c>
      <c r="D135" s="7">
        <f>VLOOKUP(B135,[1]GGA!$N$3:$P$35,3,0)</f>
        <v>12911.36</v>
      </c>
      <c r="E135" s="7"/>
      <c r="F135" s="7"/>
      <c r="G135" s="8">
        <f>+C135*D135</f>
        <v>28262967.040000003</v>
      </c>
      <c r="H135" s="9">
        <f>C135*D135</f>
        <v>28262967.040000003</v>
      </c>
    </row>
    <row r="136" spans="1:8" x14ac:dyDescent="0.25">
      <c r="A136" s="5">
        <v>82</v>
      </c>
      <c r="B136" s="6" t="s">
        <v>156</v>
      </c>
      <c r="C136" s="5">
        <v>280</v>
      </c>
      <c r="D136" s="7">
        <f>VLOOKUP(B136,[1]GGA!$N$3:$P$35,3,0)</f>
        <v>18233.599999999999</v>
      </c>
      <c r="E136" s="7"/>
      <c r="F136" s="7"/>
      <c r="G136" s="8">
        <f>+C136*D136</f>
        <v>5105408</v>
      </c>
      <c r="H136" s="9">
        <f>C136*D136</f>
        <v>5105408</v>
      </c>
    </row>
    <row r="137" spans="1:8" x14ac:dyDescent="0.25">
      <c r="A137" s="5">
        <v>83</v>
      </c>
      <c r="B137" s="6" t="s">
        <v>157</v>
      </c>
      <c r="C137" s="5">
        <v>20</v>
      </c>
      <c r="D137" s="7">
        <f>VLOOKUP(B137,[1]GGA!$N$3:$P$35,3,0)</f>
        <v>13370.72</v>
      </c>
      <c r="E137" s="7"/>
      <c r="F137" s="7"/>
      <c r="G137" s="8">
        <f>+C137*D137</f>
        <v>267414.39999999997</v>
      </c>
      <c r="H137" s="9">
        <f>C137*D137</f>
        <v>267414.39999999997</v>
      </c>
    </row>
    <row r="138" spans="1:8" x14ac:dyDescent="0.25">
      <c r="A138" s="5">
        <v>84</v>
      </c>
      <c r="B138" s="6" t="s">
        <v>158</v>
      </c>
      <c r="C138" s="5">
        <v>1964</v>
      </c>
      <c r="D138" s="7">
        <f>VLOOKUP(B138,[1]GGA!$N$3:$P$35,3,0)</f>
        <v>2168.3200000000002</v>
      </c>
      <c r="E138" s="7"/>
      <c r="F138" s="7"/>
      <c r="G138" s="8">
        <f>+C138*D138</f>
        <v>4258580.4800000004</v>
      </c>
      <c r="H138" s="9">
        <f>C138*D138</f>
        <v>4258580.4800000004</v>
      </c>
    </row>
    <row r="139" spans="1:8" x14ac:dyDescent="0.25">
      <c r="A139" s="5">
        <v>85</v>
      </c>
      <c r="B139" s="6" t="s">
        <v>159</v>
      </c>
      <c r="C139" s="5">
        <v>350</v>
      </c>
      <c r="D139" s="7">
        <f>VLOOKUP(B139,[1]GGA!$N$3:$P$35,3,0)</f>
        <v>156.74800000000002</v>
      </c>
      <c r="E139" s="7"/>
      <c r="F139" s="7"/>
      <c r="G139" s="8">
        <f>+C139*D139</f>
        <v>54861.80000000001</v>
      </c>
      <c r="H139" s="9">
        <f>C139*D139</f>
        <v>54861.80000000001</v>
      </c>
    </row>
    <row r="140" spans="1:8" x14ac:dyDescent="0.25">
      <c r="A140" s="5">
        <v>86</v>
      </c>
      <c r="B140" s="6" t="s">
        <v>160</v>
      </c>
      <c r="C140" s="5">
        <v>220</v>
      </c>
      <c r="D140" s="7">
        <f>VLOOKUP(B140,[1]GGA!$N$3:$P$35,3,0)</f>
        <v>453.2</v>
      </c>
      <c r="E140" s="7"/>
      <c r="F140" s="7"/>
      <c r="G140" s="8">
        <f>+C140*D140</f>
        <v>99704</v>
      </c>
      <c r="H140" s="9">
        <f>C140*D140</f>
        <v>99704</v>
      </c>
    </row>
    <row r="141" spans="1:8" x14ac:dyDescent="0.25">
      <c r="A141" s="5">
        <v>87</v>
      </c>
      <c r="B141" s="6" t="s">
        <v>161</v>
      </c>
      <c r="C141" s="5">
        <v>140</v>
      </c>
      <c r="D141" s="7">
        <f>VLOOKUP(B141,[1]GGA!$N$3:$P$35,3,0)</f>
        <v>325.60000000000002</v>
      </c>
      <c r="E141" s="7"/>
      <c r="F141" s="7"/>
      <c r="G141" s="8">
        <f>+C141*D141</f>
        <v>45584</v>
      </c>
      <c r="H141" s="9">
        <f>C141*D141</f>
        <v>45584</v>
      </c>
    </row>
    <row r="142" spans="1:8" x14ac:dyDescent="0.25">
      <c r="A142" s="5">
        <v>88</v>
      </c>
      <c r="B142" s="6" t="s">
        <v>162</v>
      </c>
      <c r="C142" s="5">
        <v>12</v>
      </c>
      <c r="D142" s="7">
        <f>VLOOKUP(B142,[1]GGA!$N$3:$P$35,3,0)</f>
        <v>295581.44</v>
      </c>
      <c r="E142" s="7"/>
      <c r="F142" s="7"/>
      <c r="G142" s="8">
        <f>+C142*D142</f>
        <v>3546977.2800000003</v>
      </c>
      <c r="H142" s="9">
        <f>C142*D142</f>
        <v>3546977.2800000003</v>
      </c>
    </row>
    <row r="143" spans="1:8" x14ac:dyDescent="0.25">
      <c r="A143" s="5">
        <v>89</v>
      </c>
      <c r="B143" s="6" t="s">
        <v>163</v>
      </c>
      <c r="C143" s="5">
        <v>16</v>
      </c>
      <c r="D143" s="7">
        <v>83875.960000000006</v>
      </c>
      <c r="E143" s="7"/>
      <c r="F143" s="7"/>
      <c r="G143" s="8">
        <f>+C143*D143</f>
        <v>1342015.3600000001</v>
      </c>
      <c r="H143" s="9">
        <f>C143*D143</f>
        <v>1342015.3600000001</v>
      </c>
    </row>
    <row r="144" spans="1:8" x14ac:dyDescent="0.25">
      <c r="A144" s="5">
        <v>90</v>
      </c>
      <c r="B144" s="6" t="s">
        <v>114</v>
      </c>
      <c r="C144" s="5">
        <f>1050+100</f>
        <v>1150</v>
      </c>
      <c r="D144" s="7">
        <v>10351.68</v>
      </c>
      <c r="E144" s="7"/>
      <c r="F144" s="7"/>
      <c r="G144" s="8">
        <f>+C144*D144</f>
        <v>11904432</v>
      </c>
      <c r="H144" s="9">
        <f>C144*D144</f>
        <v>11904432</v>
      </c>
    </row>
    <row r="145" spans="1:8" x14ac:dyDescent="0.25">
      <c r="A145" s="5">
        <v>91</v>
      </c>
      <c r="B145" s="6" t="s">
        <v>164</v>
      </c>
      <c r="C145" s="5">
        <v>240</v>
      </c>
      <c r="D145" s="7">
        <f>VLOOKUP(B145,[1]GGA!$N$3:$P$35,3,0)</f>
        <v>30958.992399999999</v>
      </c>
      <c r="E145" s="7"/>
      <c r="F145" s="7"/>
      <c r="G145" s="8">
        <f>+C145*D145</f>
        <v>7430158.176</v>
      </c>
      <c r="H145" s="9">
        <f>C145*D145</f>
        <v>7430158.176</v>
      </c>
    </row>
    <row r="146" spans="1:8" x14ac:dyDescent="0.25">
      <c r="A146" s="5">
        <v>92</v>
      </c>
      <c r="B146" s="6" t="s">
        <v>165</v>
      </c>
      <c r="C146" s="5">
        <v>2000</v>
      </c>
      <c r="D146" s="7">
        <f>VLOOKUP(B146,[1]GGA!$N$3:$P$35,3,0)</f>
        <v>5630</v>
      </c>
      <c r="E146" s="7"/>
      <c r="F146" s="7"/>
      <c r="G146" s="8">
        <f>+C146*D146</f>
        <v>11260000</v>
      </c>
      <c r="H146" s="9">
        <f>C146*D146</f>
        <v>11260000</v>
      </c>
    </row>
    <row r="147" spans="1:8" x14ac:dyDescent="0.25">
      <c r="A147" s="5">
        <v>93</v>
      </c>
      <c r="B147" s="6" t="s">
        <v>166</v>
      </c>
      <c r="C147" s="5">
        <v>300</v>
      </c>
      <c r="D147" s="7">
        <v>156.74800000000002</v>
      </c>
      <c r="E147" s="7"/>
      <c r="F147" s="7"/>
      <c r="G147" s="8">
        <f>+C147*D147</f>
        <v>47024.400000000009</v>
      </c>
      <c r="H147" s="9">
        <f>C147*D147</f>
        <v>47024.400000000009</v>
      </c>
    </row>
    <row r="148" spans="1:8" x14ac:dyDescent="0.25">
      <c r="A148" s="5">
        <v>94</v>
      </c>
      <c r="B148" s="6" t="s">
        <v>167</v>
      </c>
      <c r="C148" s="5">
        <v>5</v>
      </c>
      <c r="D148" s="7">
        <v>666995</v>
      </c>
      <c r="E148" s="7"/>
      <c r="F148" s="7"/>
      <c r="G148" s="8">
        <f>+C148*D148</f>
        <v>3334975</v>
      </c>
      <c r="H148" s="9">
        <f>C148*D148</f>
        <v>3334975</v>
      </c>
    </row>
    <row r="149" spans="1:8" x14ac:dyDescent="0.25">
      <c r="A149" s="5">
        <v>95</v>
      </c>
      <c r="B149" s="6" t="s">
        <v>168</v>
      </c>
      <c r="C149" s="5">
        <f>6+25</f>
        <v>31</v>
      </c>
      <c r="D149" s="7">
        <v>50028</v>
      </c>
      <c r="E149" s="7"/>
      <c r="F149" s="7"/>
      <c r="G149" s="8">
        <f>+C149*D149</f>
        <v>1550868</v>
      </c>
      <c r="H149" s="9">
        <f>C149*D149</f>
        <v>1550868</v>
      </c>
    </row>
    <row r="150" spans="1:8" x14ac:dyDescent="0.25">
      <c r="A150" s="5">
        <v>96</v>
      </c>
      <c r="B150" s="6" t="s">
        <v>169</v>
      </c>
      <c r="C150" s="5">
        <v>5</v>
      </c>
      <c r="D150" s="7">
        <v>666995</v>
      </c>
      <c r="E150" s="7"/>
      <c r="F150" s="7"/>
      <c r="G150" s="8">
        <f>+C150*D150</f>
        <v>3334975</v>
      </c>
      <c r="H150" s="9">
        <f>C150*D150</f>
        <v>3334975</v>
      </c>
    </row>
    <row r="151" spans="1:8" x14ac:dyDescent="0.25">
      <c r="A151" s="5">
        <v>97</v>
      </c>
      <c r="B151" s="6" t="s">
        <v>170</v>
      </c>
      <c r="C151" s="5">
        <v>510</v>
      </c>
      <c r="D151" s="7">
        <f>VLOOKUP(B151,[1]GGA!$N$3:$P$35,3,0)</f>
        <v>12232</v>
      </c>
      <c r="E151" s="7"/>
      <c r="F151" s="7"/>
      <c r="G151" s="8">
        <f>+C151*D151</f>
        <v>6238320</v>
      </c>
      <c r="H151" s="9">
        <f>C151*D151</f>
        <v>6238320</v>
      </c>
    </row>
    <row r="152" spans="1:8" x14ac:dyDescent="0.25">
      <c r="A152" s="5">
        <v>98</v>
      </c>
      <c r="B152" s="6" t="s">
        <v>171</v>
      </c>
      <c r="C152" s="5">
        <v>1</v>
      </c>
      <c r="D152" s="7">
        <v>170697</v>
      </c>
      <c r="E152" s="7"/>
      <c r="F152" s="7"/>
      <c r="G152" s="8">
        <f>+C152*D152</f>
        <v>170697</v>
      </c>
      <c r="H152" s="9">
        <f>C152*D152</f>
        <v>170697</v>
      </c>
    </row>
    <row r="153" spans="1:8" x14ac:dyDescent="0.25">
      <c r="A153" s="5">
        <v>99</v>
      </c>
      <c r="B153" s="6" t="s">
        <v>172</v>
      </c>
      <c r="C153" s="5">
        <v>2</v>
      </c>
      <c r="D153" s="7">
        <v>348507</v>
      </c>
      <c r="E153" s="7"/>
      <c r="F153" s="7"/>
      <c r="G153" s="8">
        <f>+C153*D153</f>
        <v>697014</v>
      </c>
      <c r="H153" s="9">
        <f>C153*D153</f>
        <v>697014</v>
      </c>
    </row>
    <row r="154" spans="1:8" x14ac:dyDescent="0.25">
      <c r="A154" s="5">
        <v>100</v>
      </c>
      <c r="B154" s="6" t="s">
        <v>173</v>
      </c>
      <c r="C154" s="5">
        <v>2</v>
      </c>
      <c r="D154" s="7">
        <f>VLOOKUP(B154,[1]GGA!$N$3:$P$35,3,0)</f>
        <v>76103</v>
      </c>
      <c r="E154" s="7"/>
      <c r="F154" s="7"/>
      <c r="G154" s="8">
        <f>+C154*D154</f>
        <v>152206</v>
      </c>
      <c r="H154" s="9">
        <f>C154*D154</f>
        <v>152206</v>
      </c>
    </row>
    <row r="155" spans="1:8" x14ac:dyDescent="0.25">
      <c r="A155" s="5">
        <v>101</v>
      </c>
      <c r="B155" s="6" t="s">
        <v>174</v>
      </c>
      <c r="C155" s="5">
        <v>4</v>
      </c>
      <c r="D155" s="7">
        <f>VLOOKUP(B155,[1]GGA!$N$3:$P$35,3,0)</f>
        <v>41238</v>
      </c>
      <c r="E155" s="7"/>
      <c r="F155" s="7"/>
      <c r="G155" s="8">
        <f>+C155*D155</f>
        <v>164952</v>
      </c>
      <c r="H155" s="9">
        <f>C155*D155</f>
        <v>164952</v>
      </c>
    </row>
    <row r="156" spans="1:8" x14ac:dyDescent="0.25">
      <c r="A156" s="5">
        <v>102</v>
      </c>
      <c r="B156" s="6" t="s">
        <v>175</v>
      </c>
      <c r="C156" s="5">
        <v>3</v>
      </c>
      <c r="D156" s="7">
        <f>VLOOKUP(B156,[1]GGA!$N$3:$P$35,3,0)</f>
        <v>46941</v>
      </c>
      <c r="E156" s="7"/>
      <c r="F156" s="7"/>
      <c r="G156" s="8">
        <f>+C156*D156</f>
        <v>140823</v>
      </c>
      <c r="H156" s="9">
        <f>C156*D156</f>
        <v>140823</v>
      </c>
    </row>
    <row r="157" spans="1:8" x14ac:dyDescent="0.25">
      <c r="A157" s="5">
        <v>103</v>
      </c>
      <c r="B157" s="6" t="s">
        <v>176</v>
      </c>
      <c r="C157" s="5">
        <v>2</v>
      </c>
      <c r="D157" s="7">
        <f>VLOOKUP(B157,[1]GGA!$N$3:$P$35,3,0)</f>
        <v>29024</v>
      </c>
      <c r="E157" s="7"/>
      <c r="F157" s="7"/>
      <c r="G157" s="8">
        <f>+C157*D157</f>
        <v>58048</v>
      </c>
      <c r="H157" s="9">
        <f>C157*D157</f>
        <v>58048</v>
      </c>
    </row>
    <row r="158" spans="1:8" x14ac:dyDescent="0.25">
      <c r="A158" s="5">
        <v>104</v>
      </c>
      <c r="B158" s="6" t="s">
        <v>177</v>
      </c>
      <c r="C158" s="5">
        <v>1</v>
      </c>
      <c r="D158" s="7">
        <f>VLOOKUP(B158,[1]GGA!$N$3:$P$35,3,0)</f>
        <v>262502</v>
      </c>
      <c r="E158" s="7"/>
      <c r="F158" s="7"/>
      <c r="G158" s="8">
        <f>+C158*D158</f>
        <v>262502</v>
      </c>
      <c r="H158" s="9">
        <f>C158*D158</f>
        <v>262502</v>
      </c>
    </row>
    <row r="159" spans="1:8" x14ac:dyDescent="0.25">
      <c r="A159" s="5" t="s">
        <v>178</v>
      </c>
      <c r="B159" s="6" t="s">
        <v>204</v>
      </c>
      <c r="C159" s="5"/>
      <c r="D159" s="7"/>
      <c r="E159" s="7"/>
      <c r="F159" s="7"/>
      <c r="G159" s="8">
        <f>SUBTOTAL(9,G5:G158)</f>
        <v>445263969.67900002</v>
      </c>
      <c r="H159" s="9">
        <f>SUM(H5:H158)</f>
        <v>445263969.67900002</v>
      </c>
    </row>
    <row r="160" spans="1:8" x14ac:dyDescent="0.25">
      <c r="H160" s="14"/>
    </row>
    <row r="161" spans="1:8" hidden="1" x14ac:dyDescent="0.25"/>
    <row r="162" spans="1:8" hidden="1" x14ac:dyDescent="0.25">
      <c r="B162" s="10" t="s">
        <v>179</v>
      </c>
    </row>
    <row r="163" spans="1:8" hidden="1" x14ac:dyDescent="0.25">
      <c r="B163" s="15" t="s">
        <v>180</v>
      </c>
      <c r="C163" s="16" t="s">
        <v>181</v>
      </c>
      <c r="G163" s="10" t="s">
        <v>182</v>
      </c>
      <c r="H163" s="10" t="s">
        <v>183</v>
      </c>
    </row>
    <row r="164" spans="1:8" hidden="1" x14ac:dyDescent="0.25">
      <c r="B164" s="17" t="s">
        <v>184</v>
      </c>
      <c r="C164" s="18">
        <v>41774838</v>
      </c>
      <c r="G164" s="10" t="s">
        <v>54</v>
      </c>
      <c r="H164" s="19">
        <v>7000000</v>
      </c>
    </row>
    <row r="165" spans="1:8" hidden="1" x14ac:dyDescent="0.25">
      <c r="B165" s="17" t="s">
        <v>185</v>
      </c>
      <c r="C165" s="18">
        <v>30870540</v>
      </c>
      <c r="G165" s="10" t="s">
        <v>5</v>
      </c>
      <c r="H165" s="19">
        <v>99215947</v>
      </c>
    </row>
    <row r="166" spans="1:8" hidden="1" x14ac:dyDescent="0.25">
      <c r="B166" s="17" t="s">
        <v>186</v>
      </c>
      <c r="C166" s="18">
        <v>71228245</v>
      </c>
      <c r="G166" s="10" t="s">
        <v>142</v>
      </c>
      <c r="H166" s="19">
        <v>339113091</v>
      </c>
    </row>
    <row r="167" spans="1:8" hidden="1" x14ac:dyDescent="0.25">
      <c r="B167" s="17" t="s">
        <v>187</v>
      </c>
      <c r="C167" s="18">
        <v>163767857</v>
      </c>
      <c r="G167" s="10" t="s">
        <v>188</v>
      </c>
      <c r="H167" s="19">
        <v>445329038</v>
      </c>
    </row>
    <row r="168" spans="1:8" hidden="1" x14ac:dyDescent="0.25">
      <c r="B168" s="17" t="s">
        <v>189</v>
      </c>
      <c r="C168" s="18">
        <v>31471611</v>
      </c>
    </row>
    <row r="169" spans="1:8" hidden="1" x14ac:dyDescent="0.25">
      <c r="B169" s="17" t="s">
        <v>190</v>
      </c>
      <c r="C169" s="18">
        <v>7000000</v>
      </c>
    </row>
    <row r="170" spans="1:8" hidden="1" x14ac:dyDescent="0.25">
      <c r="B170" s="17" t="s">
        <v>191</v>
      </c>
      <c r="C170" s="18">
        <v>1593113</v>
      </c>
    </row>
    <row r="171" spans="1:8" hidden="1" x14ac:dyDescent="0.25">
      <c r="B171" s="17" t="s">
        <v>192</v>
      </c>
      <c r="C171" s="18">
        <v>4857464</v>
      </c>
      <c r="G171" s="19"/>
    </row>
    <row r="172" spans="1:8" hidden="1" x14ac:dyDescent="0.25">
      <c r="B172" s="17" t="s">
        <v>193</v>
      </c>
      <c r="C172" s="18">
        <v>38731500</v>
      </c>
    </row>
    <row r="173" spans="1:8" hidden="1" x14ac:dyDescent="0.25">
      <c r="B173" s="17" t="s">
        <v>194</v>
      </c>
      <c r="C173" s="18">
        <v>30841935</v>
      </c>
    </row>
    <row r="174" spans="1:8" s="9" customFormat="1" hidden="1" x14ac:dyDescent="0.25">
      <c r="A174" s="10"/>
      <c r="B174" s="17" t="s">
        <v>195</v>
      </c>
      <c r="C174" s="18">
        <v>3240835</v>
      </c>
      <c r="G174" s="10"/>
      <c r="H174" s="10"/>
    </row>
    <row r="175" spans="1:8" s="9" customFormat="1" hidden="1" x14ac:dyDescent="0.25">
      <c r="A175" s="10"/>
      <c r="B175" s="17" t="s">
        <v>196</v>
      </c>
      <c r="C175" s="18">
        <v>11951100</v>
      </c>
      <c r="G175" s="10"/>
      <c r="H175" s="10"/>
    </row>
    <row r="176" spans="1:8" s="9" customFormat="1" hidden="1" x14ac:dyDescent="0.25">
      <c r="A176" s="10"/>
      <c r="B176" s="17" t="s">
        <v>197</v>
      </c>
      <c r="C176" s="18">
        <v>8000000</v>
      </c>
      <c r="G176" s="10"/>
      <c r="H176" s="10"/>
    </row>
  </sheetData>
  <autoFilter ref="A4:D160" xr:uid="{032C70D5-FABA-4972-851E-550A3545042E}"/>
  <mergeCells count="3">
    <mergeCell ref="A1:F1"/>
    <mergeCell ref="A2:F2"/>
    <mergeCell ref="A3:F3"/>
  </mergeCells>
  <conditionalFormatting sqref="B145:B158 B122:B143">
    <cfRule type="duplicateValues" dxfId="0" priority="1"/>
  </conditionalFormatting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ITEMS FICHA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Enciso Casallas</dc:creator>
  <cp:lastModifiedBy>Adriana Enciso Casallas</cp:lastModifiedBy>
  <dcterms:created xsi:type="dcterms:W3CDTF">2026-02-23T15:06:56Z</dcterms:created>
  <dcterms:modified xsi:type="dcterms:W3CDTF">2026-02-23T16:41:41Z</dcterms:modified>
</cp:coreProperties>
</file>