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anethSofiaTorresSan\Downloads\"/>
    </mc:Choice>
  </mc:AlternateContent>
  <xr:revisionPtr revIDLastSave="0" documentId="13_ncr:1_{7EF968FC-C1AA-44D4-81BF-D11E4132C8E9}" xr6:coauthVersionLast="47" xr6:coauthVersionMax="47" xr10:uidLastSave="{00000000-0000-0000-0000-000000000000}"/>
  <bookViews>
    <workbookView xWindow="-110" yWindow="-110" windowWidth="19420" windowHeight="11500" tabRatio="792" activeTab="1" xr2:uid="{00000000-000D-0000-FFFF-FFFF00000000}"/>
  </bookViews>
  <sheets>
    <sheet name="Acueducto" sheetId="9" r:id="rId1"/>
    <sheet name="Ajuste 2026" sheetId="10" r:id="rId2"/>
  </sheets>
  <definedNames>
    <definedName name="_xlnm.Print_Titles" localSheetId="0">Acueducto!$1:$4</definedName>
    <definedName name="_xlnm.Print_Titles" localSheetId="1">'Ajuste 2026'!$1:$4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" i="10" l="1"/>
  <c r="F111" i="10"/>
  <c r="E104" i="10"/>
  <c r="G104" i="10" s="1"/>
  <c r="E103" i="10"/>
  <c r="G103" i="10" s="1"/>
  <c r="E101" i="10"/>
  <c r="G101" i="10" s="1"/>
  <c r="E100" i="10"/>
  <c r="G100" i="10" s="1"/>
  <c r="E99" i="10"/>
  <c r="G99" i="10" s="1"/>
  <c r="E98" i="10"/>
  <c r="G98" i="10" s="1"/>
  <c r="E97" i="10"/>
  <c r="G97" i="10" s="1"/>
  <c r="E95" i="10"/>
  <c r="G95" i="10" s="1"/>
  <c r="E94" i="10"/>
  <c r="G94" i="10" s="1"/>
  <c r="E93" i="10"/>
  <c r="G93" i="10" s="1"/>
  <c r="E92" i="10"/>
  <c r="G92" i="10" s="1"/>
  <c r="E91" i="10"/>
  <c r="G91" i="10" s="1"/>
  <c r="E90" i="10"/>
  <c r="G90" i="10" s="1"/>
  <c r="E89" i="10"/>
  <c r="G89" i="10" s="1"/>
  <c r="G88" i="10"/>
  <c r="E88" i="10"/>
  <c r="E87" i="10"/>
  <c r="G87" i="10" s="1"/>
  <c r="E86" i="10"/>
  <c r="G86" i="10" s="1"/>
  <c r="E85" i="10"/>
  <c r="G85" i="10" s="1"/>
  <c r="E84" i="10"/>
  <c r="G84" i="10" s="1"/>
  <c r="E83" i="10"/>
  <c r="G83" i="10" s="1"/>
  <c r="E82" i="10"/>
  <c r="G82" i="10" s="1"/>
  <c r="E81" i="10"/>
  <c r="G81" i="10" s="1"/>
  <c r="E80" i="10"/>
  <c r="G80" i="10" s="1"/>
  <c r="E79" i="10"/>
  <c r="G79" i="10" s="1"/>
  <c r="E78" i="10"/>
  <c r="G78" i="10" s="1"/>
  <c r="E77" i="10"/>
  <c r="G77" i="10" s="1"/>
  <c r="E76" i="10"/>
  <c r="G76" i="10" s="1"/>
  <c r="E74" i="10"/>
  <c r="G74" i="10" s="1"/>
  <c r="E73" i="10"/>
  <c r="G73" i="10" s="1"/>
  <c r="E71" i="10"/>
  <c r="G71" i="10" s="1"/>
  <c r="E70" i="10"/>
  <c r="G70" i="10" s="1"/>
  <c r="E68" i="10"/>
  <c r="G68" i="10" s="1"/>
  <c r="E67" i="10"/>
  <c r="G67" i="10" s="1"/>
  <c r="E66" i="10"/>
  <c r="G66" i="10" s="1"/>
  <c r="E65" i="10"/>
  <c r="G65" i="10" s="1"/>
  <c r="E64" i="10"/>
  <c r="G64" i="10" s="1"/>
  <c r="E63" i="10"/>
  <c r="G63" i="10" s="1"/>
  <c r="E62" i="10"/>
  <c r="G62" i="10" s="1"/>
  <c r="E61" i="10"/>
  <c r="G61" i="10" s="1"/>
  <c r="E60" i="10"/>
  <c r="G60" i="10" s="1"/>
  <c r="E59" i="10"/>
  <c r="G59" i="10" s="1"/>
  <c r="E58" i="10"/>
  <c r="G58" i="10" s="1"/>
  <c r="E57" i="10"/>
  <c r="G57" i="10" s="1"/>
  <c r="G56" i="10"/>
  <c r="E56" i="10"/>
  <c r="E55" i="10"/>
  <c r="G55" i="10" s="1"/>
  <c r="E54" i="10"/>
  <c r="G54" i="10" s="1"/>
  <c r="E53" i="10"/>
  <c r="G53" i="10" s="1"/>
  <c r="E51" i="10"/>
  <c r="G51" i="10" s="1"/>
  <c r="E50" i="10"/>
  <c r="G50" i="10" s="1"/>
  <c r="E49" i="10"/>
  <c r="G49" i="10" s="1"/>
  <c r="G48" i="10"/>
  <c r="E48" i="10"/>
  <c r="E47" i="10"/>
  <c r="G47" i="10" s="1"/>
  <c r="E46" i="10"/>
  <c r="G46" i="10" s="1"/>
  <c r="E44" i="10"/>
  <c r="G44" i="10" s="1"/>
  <c r="E43" i="10"/>
  <c r="G43" i="10" s="1"/>
  <c r="E42" i="10"/>
  <c r="G42" i="10" s="1"/>
  <c r="E41" i="10"/>
  <c r="G41" i="10" s="1"/>
  <c r="E40" i="10"/>
  <c r="G40" i="10" s="1"/>
  <c r="E39" i="10"/>
  <c r="G39" i="10" s="1"/>
  <c r="E38" i="10"/>
  <c r="G38" i="10" s="1"/>
  <c r="E36" i="10"/>
  <c r="G36" i="10" s="1"/>
  <c r="E35" i="10"/>
  <c r="G35" i="10" s="1"/>
  <c r="E34" i="10"/>
  <c r="G34" i="10" s="1"/>
  <c r="E33" i="10"/>
  <c r="G33" i="10" s="1"/>
  <c r="E32" i="10"/>
  <c r="G32" i="10" s="1"/>
  <c r="E31" i="10"/>
  <c r="G31" i="10" s="1"/>
  <c r="E30" i="10"/>
  <c r="G30" i="10" s="1"/>
  <c r="E29" i="10"/>
  <c r="G29" i="10" s="1"/>
  <c r="E28" i="10"/>
  <c r="G28" i="10" s="1"/>
  <c r="E27" i="10"/>
  <c r="G27" i="10" s="1"/>
  <c r="E26" i="10"/>
  <c r="G26" i="10" s="1"/>
  <c r="G24" i="10"/>
  <c r="E22" i="10"/>
  <c r="G22" i="10" s="1"/>
  <c r="E21" i="10"/>
  <c r="G21" i="10" s="1"/>
  <c r="E20" i="10"/>
  <c r="G20" i="10" s="1"/>
  <c r="E19" i="10"/>
  <c r="G19" i="10" s="1"/>
  <c r="G18" i="10"/>
  <c r="E17" i="10"/>
  <c r="G17" i="10" s="1"/>
  <c r="E16" i="10"/>
  <c r="G16" i="10" s="1"/>
  <c r="E14" i="10"/>
  <c r="G14" i="10" s="1"/>
  <c r="E13" i="10"/>
  <c r="G13" i="10" s="1"/>
  <c r="E12" i="10"/>
  <c r="G12" i="10" s="1"/>
  <c r="G11" i="10"/>
  <c r="E10" i="10"/>
  <c r="G10" i="10" s="1"/>
  <c r="E9" i="10"/>
  <c r="G9" i="10" s="1"/>
  <c r="E8" i="10"/>
  <c r="G8" i="10" s="1"/>
  <c r="G6" i="10"/>
  <c r="G106" i="10" s="1"/>
  <c r="E10" i="9"/>
  <c r="E11" i="9"/>
  <c r="G11" i="9" s="1"/>
  <c r="E13" i="9"/>
  <c r="G13" i="9" s="1"/>
  <c r="E14" i="9"/>
  <c r="G14" i="9" s="1"/>
  <c r="E15" i="9"/>
  <c r="G15" i="9" s="1"/>
  <c r="E16" i="9"/>
  <c r="G16" i="9" s="1"/>
  <c r="E17" i="9"/>
  <c r="G17" i="9" s="1"/>
  <c r="E18" i="9"/>
  <c r="E20" i="9"/>
  <c r="E21" i="9"/>
  <c r="E22" i="9"/>
  <c r="E23" i="9"/>
  <c r="E24" i="9"/>
  <c r="E26" i="9"/>
  <c r="G26" i="9" s="1"/>
  <c r="E27" i="9"/>
  <c r="G27" i="9" s="1"/>
  <c r="E28" i="9"/>
  <c r="G28" i="9" s="1"/>
  <c r="E29" i="9"/>
  <c r="E30" i="9"/>
  <c r="E31" i="9"/>
  <c r="G31" i="9" s="1"/>
  <c r="E32" i="9"/>
  <c r="G32" i="9" s="1"/>
  <c r="E33" i="9"/>
  <c r="G33" i="9" s="1"/>
  <c r="E34" i="9"/>
  <c r="G34" i="9" s="1"/>
  <c r="E35" i="9"/>
  <c r="E36" i="9"/>
  <c r="G36" i="9" s="1"/>
  <c r="E37" i="9"/>
  <c r="E38" i="9"/>
  <c r="E39" i="9"/>
  <c r="E40" i="9"/>
  <c r="G40" i="9" s="1"/>
  <c r="E41" i="9"/>
  <c r="G41" i="9" s="1"/>
  <c r="E42" i="9"/>
  <c r="G42" i="9" s="1"/>
  <c r="E43" i="9"/>
  <c r="G43" i="9" s="1"/>
  <c r="E44" i="9"/>
  <c r="G44" i="9" s="1"/>
  <c r="E45" i="9"/>
  <c r="E46" i="9"/>
  <c r="E47" i="9"/>
  <c r="G47" i="9" s="1"/>
  <c r="E48" i="9"/>
  <c r="G48" i="9" s="1"/>
  <c r="E49" i="9"/>
  <c r="G49" i="9" s="1"/>
  <c r="E50" i="9"/>
  <c r="G50" i="9" s="1"/>
  <c r="E51" i="9"/>
  <c r="G51" i="9" s="1"/>
  <c r="E52" i="9"/>
  <c r="G52" i="9" s="1"/>
  <c r="E53" i="9"/>
  <c r="E54" i="9"/>
  <c r="E55" i="9"/>
  <c r="E56" i="9"/>
  <c r="G56" i="9" s="1"/>
  <c r="E57" i="9"/>
  <c r="G57" i="9" s="1"/>
  <c r="E58" i="9"/>
  <c r="G58" i="9" s="1"/>
  <c r="E59" i="9"/>
  <c r="G59" i="9" s="1"/>
  <c r="E60" i="9"/>
  <c r="G60" i="9" s="1"/>
  <c r="E61" i="9"/>
  <c r="E62" i="9"/>
  <c r="E63" i="9"/>
  <c r="G63" i="9" s="1"/>
  <c r="E64" i="9"/>
  <c r="G64" i="9" s="1"/>
  <c r="E65" i="9"/>
  <c r="G65" i="9" s="1"/>
  <c r="E66" i="9"/>
  <c r="G66" i="9" s="1"/>
  <c r="E67" i="9"/>
  <c r="G67" i="9" s="1"/>
  <c r="E68" i="9"/>
  <c r="G68" i="9" s="1"/>
  <c r="E69" i="9"/>
  <c r="E70" i="9"/>
  <c r="E71" i="9"/>
  <c r="G71" i="9" s="1"/>
  <c r="E72" i="9"/>
  <c r="G72" i="9" s="1"/>
  <c r="E73" i="9"/>
  <c r="G73" i="9" s="1"/>
  <c r="E74" i="9"/>
  <c r="G74" i="9" s="1"/>
  <c r="E75" i="9"/>
  <c r="G75" i="9" s="1"/>
  <c r="E76" i="9"/>
  <c r="G76" i="9" s="1"/>
  <c r="E77" i="9"/>
  <c r="E78" i="9"/>
  <c r="E79" i="9"/>
  <c r="G79" i="9" s="1"/>
  <c r="E80" i="9"/>
  <c r="G80" i="9" s="1"/>
  <c r="E81" i="9"/>
  <c r="G81" i="9" s="1"/>
  <c r="E82" i="9"/>
  <c r="G82" i="9" s="1"/>
  <c r="E83" i="9"/>
  <c r="G83" i="9" s="1"/>
  <c r="E84" i="9"/>
  <c r="G84" i="9" s="1"/>
  <c r="E85" i="9"/>
  <c r="E86" i="9"/>
  <c r="E87" i="9"/>
  <c r="E88" i="9"/>
  <c r="G88" i="9" s="1"/>
  <c r="E89" i="9"/>
  <c r="G89" i="9" s="1"/>
  <c r="E90" i="9"/>
  <c r="G90" i="9" s="1"/>
  <c r="E91" i="9"/>
  <c r="G91" i="9" s="1"/>
  <c r="E92" i="9"/>
  <c r="G92" i="9" s="1"/>
  <c r="E93" i="9"/>
  <c r="E94" i="9"/>
  <c r="E95" i="9"/>
  <c r="G95" i="9" s="1"/>
  <c r="E96" i="9"/>
  <c r="G96" i="9" s="1"/>
  <c r="E97" i="9"/>
  <c r="G97" i="9" s="1"/>
  <c r="E98" i="9"/>
  <c r="G98" i="9" s="1"/>
  <c r="E99" i="9"/>
  <c r="G99" i="9" s="1"/>
  <c r="E100" i="9"/>
  <c r="G100" i="9" s="1"/>
  <c r="E101" i="9"/>
  <c r="E102" i="9"/>
  <c r="E103" i="9"/>
  <c r="E104" i="9"/>
  <c r="G104" i="9" s="1"/>
  <c r="E105" i="9"/>
  <c r="G105" i="9" s="1"/>
  <c r="E9" i="9"/>
  <c r="G12" i="9"/>
  <c r="G23" i="9"/>
  <c r="G24" i="9"/>
  <c r="G25" i="9"/>
  <c r="G30" i="9"/>
  <c r="G37" i="9"/>
  <c r="G38" i="9"/>
  <c r="G39" i="9"/>
  <c r="G54" i="9"/>
  <c r="G55" i="9"/>
  <c r="G77" i="9"/>
  <c r="G86" i="9"/>
  <c r="G87" i="9"/>
  <c r="G93" i="9"/>
  <c r="G94" i="9"/>
  <c r="G29" i="9"/>
  <c r="G45" i="9"/>
  <c r="G53" i="9"/>
  <c r="G61" i="9"/>
  <c r="G70" i="9"/>
  <c r="G85" i="9"/>
  <c r="G102" i="9"/>
  <c r="G103" i="9"/>
  <c r="G62" i="9"/>
  <c r="G20" i="9"/>
  <c r="G78" i="9"/>
  <c r="G22" i="9"/>
  <c r="G69" i="9"/>
  <c r="G101" i="9"/>
  <c r="G10" i="9"/>
  <c r="G18" i="9"/>
  <c r="G9" i="9"/>
  <c r="G21" i="9"/>
  <c r="G46" i="9"/>
  <c r="G19" i="9"/>
  <c r="G35" i="9"/>
  <c r="G107" i="10" l="1"/>
  <c r="G111" i="10" s="1"/>
  <c r="G105" i="10"/>
  <c r="F113" i="9"/>
  <c r="G112" i="10" l="1"/>
  <c r="G113" i="10" s="1"/>
  <c r="G110" i="10"/>
  <c r="G109" i="10"/>
  <c r="G108" i="10"/>
  <c r="G6" i="9"/>
  <c r="G108" i="9" s="1"/>
  <c r="G109" i="9" l="1"/>
  <c r="G114" i="9" l="1"/>
  <c r="G113" i="9"/>
  <c r="G106" i="9"/>
  <c r="G112" i="9"/>
  <c r="G110" i="9"/>
  <c r="G111" i="9"/>
  <c r="G115" i="9" l="1"/>
  <c r="G116" i="9" s="1"/>
  <c r="G11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tc={9D8B1684-2D38-42CF-B986-E3F58AC77310}</author>
    <author>tc={7350920A-2852-456B-A6B1-67D5D636EF7C}</author>
    <author>tc={E4B6E287-51D2-4DE5-A4D2-ED3C5CF717BA}</author>
  </authors>
  <commentList>
    <comment ref="F43" authorId="0" shapeId="0" xr:uid="{9D8B1684-2D38-42CF-B986-E3F58AC773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valor de la lista SAI es 31.1847</t>
      </text>
    </comment>
    <comment ref="F69" authorId="1" shapeId="0" xr:uid="{7350920A-2852-456B-A6B1-67D5D636EF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valor en la lista SAI es $832.432</t>
      </text>
    </comment>
    <comment ref="G117" authorId="2" shapeId="0" xr:uid="{E4B6E287-51D2-4DE5-A4D2-ED3C5CF717B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si la interventoría aparece en este formato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tc={7F7F3738-25D5-4AE7-8880-2FF3683621B7}</author>
    <author>tc={D6156231-F24D-4A10-A654-B66211025109}</author>
  </authors>
  <commentList>
    <comment ref="F42" authorId="0" shapeId="0" xr:uid="{7F7F3738-25D5-4AE7-8880-2FF3683621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valor de la lista SAI es 31.1847</t>
      </text>
    </comment>
    <comment ref="F68" authorId="1" shapeId="0" xr:uid="{D6156231-F24D-4A10-A654-B6621102510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valor en la lista SAI es $832.432</t>
      </text>
    </comment>
  </commentList>
</comments>
</file>

<file path=xl/sharedStrings.xml><?xml version="1.0" encoding="utf-8"?>
<sst xmlns="http://schemas.openxmlformats.org/spreadsheetml/2006/main" count="584" uniqueCount="214">
  <si>
    <t>DESCRIPCIÓN</t>
  </si>
  <si>
    <t>UN</t>
  </si>
  <si>
    <t>M3</t>
  </si>
  <si>
    <t>M2</t>
  </si>
  <si>
    <t>M</t>
  </si>
  <si>
    <t>GL</t>
  </si>
  <si>
    <t>VR/UNITARIO</t>
  </si>
  <si>
    <t>ÍTEM</t>
  </si>
  <si>
    <t>CANTIDAD</t>
  </si>
  <si>
    <t xml:space="preserve">AJUSTE A LOS DISEÑOS </t>
  </si>
  <si>
    <t>Realizar ajuste a los diseños</t>
  </si>
  <si>
    <t>RELLENOS</t>
  </si>
  <si>
    <t>KG</t>
  </si>
  <si>
    <t>OBRAS COMPLEMENTARIAS</t>
  </si>
  <si>
    <t>3.1</t>
  </si>
  <si>
    <t>1.1</t>
  </si>
  <si>
    <t>2.1</t>
  </si>
  <si>
    <t>2.2</t>
  </si>
  <si>
    <t>2.3</t>
  </si>
  <si>
    <t>4.1</t>
  </si>
  <si>
    <t>4.2</t>
  </si>
  <si>
    <t>4.3</t>
  </si>
  <si>
    <t>4.4</t>
  </si>
  <si>
    <t>5.1</t>
  </si>
  <si>
    <t>6.1</t>
  </si>
  <si>
    <t>6.2</t>
  </si>
  <si>
    <t>6.3</t>
  </si>
  <si>
    <t>6.4</t>
  </si>
  <si>
    <t>6.5</t>
  </si>
  <si>
    <t>7.1</t>
  </si>
  <si>
    <t>8.1</t>
  </si>
  <si>
    <t>8.2</t>
  </si>
  <si>
    <t>9.1</t>
  </si>
  <si>
    <t>9.2</t>
  </si>
  <si>
    <t>9.3</t>
  </si>
  <si>
    <t>9.4</t>
  </si>
  <si>
    <t>9.5</t>
  </si>
  <si>
    <t>8.3</t>
  </si>
  <si>
    <t>11.1</t>
  </si>
  <si>
    <t>12.1</t>
  </si>
  <si>
    <t>TOTAL COSTOS DIRECTOS</t>
  </si>
  <si>
    <t xml:space="preserve">SUB TOTAL </t>
  </si>
  <si>
    <t>VALOR TOTAL DISEÑOS</t>
  </si>
  <si>
    <t>VALOR TOTAL OBRA</t>
  </si>
  <si>
    <t>TOTAL COSTOS DIRECTOS E INDIRECTOS</t>
  </si>
  <si>
    <t>ADMINISTRACION</t>
  </si>
  <si>
    <t>IMPREVISTOS</t>
  </si>
  <si>
    <t>UTILIDAD</t>
  </si>
  <si>
    <t xml:space="preserve">EXCAVACIONES, DEMOLICIONES Y TRASLADO ESTRUCTURAS </t>
  </si>
  <si>
    <t>2.4</t>
  </si>
  <si>
    <t>2.5</t>
  </si>
  <si>
    <t>2.6</t>
  </si>
  <si>
    <t>2.7</t>
  </si>
  <si>
    <t>ENTIBADOS TABLAESTACA Y CORTINAS PILOTES</t>
  </si>
  <si>
    <t>M2D</t>
  </si>
  <si>
    <t>4.5</t>
  </si>
  <si>
    <t>CARGUE, RETIRO, TRANSPORTE Y DISPOSOCIÓN DE MATERIALES SOBRENTES</t>
  </si>
  <si>
    <t>M3K</t>
  </si>
  <si>
    <t>SUMINISTRO E INSTALACIÓN DE CONCRETO Y ACERO</t>
  </si>
  <si>
    <t>INSTALACION TUBERIAS</t>
  </si>
  <si>
    <t>7.2</t>
  </si>
  <si>
    <t>7.3</t>
  </si>
  <si>
    <t>7.4</t>
  </si>
  <si>
    <t>7.5</t>
  </si>
  <si>
    <t>INSTALACIÓN HIDRANTES + SIST VALVULAS + INSTALACIÓN DE ACCESORIOS</t>
  </si>
  <si>
    <t>8.4</t>
  </si>
  <si>
    <t>8.5</t>
  </si>
  <si>
    <t>8.6</t>
  </si>
  <si>
    <t>8.7</t>
  </si>
  <si>
    <t>ACOMETIDAS DOMICILIARIAS ACUEDUCTO</t>
  </si>
  <si>
    <t>9.6</t>
  </si>
  <si>
    <t>ROTURA-CONSTRUCCION VIA ANDEN PISO SARDINEL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</si>
  <si>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</si>
  <si>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</si>
  <si>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</si>
  <si>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</si>
  <si>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</si>
  <si>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</si>
  <si>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</si>
  <si>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</si>
  <si>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</si>
  <si>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</si>
  <si>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</si>
  <si>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</si>
  <si>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10.13</t>
  </si>
  <si>
    <t>Rotura anden en concreto / granito</t>
  </si>
  <si>
    <t>Rotura andenes en tableta</t>
  </si>
  <si>
    <t xml:space="preserve">Rotura sardineles o bordillos en concreto </t>
  </si>
  <si>
    <t>10.14</t>
  </si>
  <si>
    <t>10.15</t>
  </si>
  <si>
    <t>10.16</t>
  </si>
  <si>
    <t>MANTENIMIENTO REDES MENORES ACUEDUCTO</t>
  </si>
  <si>
    <t>11.2</t>
  </si>
  <si>
    <t xml:space="preserve">SUMINISTRO VÁLVULA ACCESO REDES ACOMETIDAS ACUEDUCTO </t>
  </si>
  <si>
    <t>Codo 11¼° PE termoensamblado, PE 100, RDE17, PN10, 160 mm</t>
  </si>
  <si>
    <t>Codo 22½° PE termoensamblado, PE 100, RDE17, PN10, 160 mm</t>
  </si>
  <si>
    <t>Codo 45° PE termoensamblado, PE 100, RDE17, PN10, 160 mm</t>
  </si>
  <si>
    <t>Codo 90° PE termo.,PN 10,D 160 mm</t>
  </si>
  <si>
    <t>Reducción PE termo., PN 10, D 160 x 110mm</t>
  </si>
  <si>
    <t>Tapón PE termo.,PN 10,D 110mm</t>
  </si>
  <si>
    <t>Tapón PE termo.,PN 10,D 160mm</t>
  </si>
  <si>
    <t>Tee PE termo.,PN 10,D 110mm</t>
  </si>
  <si>
    <t>Tee reducida PE termo,PN 10,D160 x 110 mm</t>
  </si>
  <si>
    <t>Brida loca HD D=4", 250 psi</t>
  </si>
  <si>
    <t>Brida loca HD D=6", 250 psi</t>
  </si>
  <si>
    <t>"Hid poste barril húmedo HD,D4"" 3 salidas 2 de 2-1/2"" una de 4-1/2"" ext brida</t>
  </si>
  <si>
    <t>"Hid poste barril húmedo HD,D6"" 3 salidas 2 de 2-1/2"" una de 4-1/2"" ext liso"</t>
  </si>
  <si>
    <t>Portaflanche  PE, PN 10,D 110mm</t>
  </si>
  <si>
    <t>Portaflanche  PE, PN 10,D 160mm</t>
  </si>
  <si>
    <t>Tapa vál tráfico liv. tip.común HD + marco</t>
  </si>
  <si>
    <t>Tapa vál tráfico pesTip.chorote HD + marco</t>
  </si>
  <si>
    <t>"Válvula Compuerta HD, 250 psi, vástago no ascendente, S.E. Bridada, D 4"""</t>
  </si>
  <si>
    <t>"Válvula Compuerta HD, 250 psi, vástago no ascendente, S.E. Bridada, D 6"""</t>
  </si>
  <si>
    <t>SUMINISTRO TUBERIA ACUEDCUTO Y ALCANTARILLADO</t>
  </si>
  <si>
    <t>13.01</t>
  </si>
  <si>
    <t>13.02</t>
  </si>
  <si>
    <t>13.03</t>
  </si>
  <si>
    <t>13.04</t>
  </si>
  <si>
    <t>13.05</t>
  </si>
  <si>
    <t>ITEMS PARTICULARES</t>
  </si>
  <si>
    <t>NP</t>
  </si>
  <si>
    <t>NP-01</t>
  </si>
  <si>
    <t>NP-02</t>
  </si>
  <si>
    <r>
      <rPr>
        <b/>
        <sz val="10"/>
        <rFont val="Arial"/>
        <family val="2"/>
      </rPr>
      <t xml:space="preserve">Elaborado Por:
</t>
    </r>
    <r>
      <rPr>
        <sz val="10"/>
        <rFont val="Arial"/>
        <family val="2"/>
      </rPr>
      <t>Jaime Tovar Medrano 
Director Gerencia de Agua y Gestión de Residuos</t>
    </r>
  </si>
  <si>
    <r>
      <rPr>
        <b/>
        <sz val="10"/>
        <rFont val="Arial"/>
        <family val="2"/>
      </rPr>
      <t xml:space="preserve">Revisado Por:
</t>
    </r>
    <r>
      <rPr>
        <sz val="10"/>
        <rFont val="Arial"/>
        <family val="2"/>
      </rPr>
      <t>Julián Camilo Soto Parra
Gerente de Agua y Gestión de Residuos</t>
    </r>
  </si>
  <si>
    <t>12.2</t>
  </si>
  <si>
    <t>13.06</t>
  </si>
  <si>
    <t>13.07</t>
  </si>
  <si>
    <t>13.08</t>
  </si>
  <si>
    <t>13.09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</si>
  <si>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</si>
  <si>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</si>
  <si>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</si>
  <si>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</si>
  <si>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</si>
  <si>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</si>
  <si>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</si>
  <si>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</si>
  <si>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</si>
  <si>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</si>
  <si>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</si>
  <si>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14.01</t>
  </si>
  <si>
    <t>14.02</t>
  </si>
  <si>
    <t>14.03</t>
  </si>
  <si>
    <t>14.04</t>
  </si>
  <si>
    <t>14.05</t>
  </si>
  <si>
    <t>Total AIU</t>
  </si>
  <si>
    <t>Impacto urbano</t>
  </si>
  <si>
    <t>VALOR TOTAL</t>
  </si>
  <si>
    <t xml:space="preserve">COSTOS INDIRECTOS </t>
  </si>
  <si>
    <t>Excavación en zanja a mano en material común h &lt; 2 m</t>
  </si>
  <si>
    <t>Excavación en zanja a mano en material conglomerado h &lt; 2 m</t>
  </si>
  <si>
    <t>Excavación en zanja con equipo mecánico para desintegración en roca h &gt; 2m</t>
  </si>
  <si>
    <t>Excavación en zanja a maquina en material común h &lt; 2 m</t>
  </si>
  <si>
    <t>Excavación en zanja a mano en material conglomerado 2 &lt;= h</t>
  </si>
  <si>
    <t>Demolición manual de estructuras de concreto</t>
  </si>
  <si>
    <t>Demolición de caja en mampostería</t>
  </si>
  <si>
    <t>Suministro e instalación de entibado continuo en cajones de aluminio H &lt;=4,00m</t>
  </si>
  <si>
    <t>Suministro, transporte e instalación recebo</t>
  </si>
  <si>
    <t>Suministro, transporte e instalación material seleccionado proveniente de excavación</t>
  </si>
  <si>
    <t>Suministro, transporte e instalación de sub base granular (clase A norma IDU 400-11)</t>
  </si>
  <si>
    <t>Suministro, transporte e instalación de base granular (clase A norma IDU 400-11)</t>
  </si>
  <si>
    <t>Suministro, trasporte e instalación de arena de peña</t>
  </si>
  <si>
    <t>Retiro y disposición materiales sobrantes excavación y demolición</t>
  </si>
  <si>
    <t>Suministro e instalación varillas de acero NTC 2289 Grado 60</t>
  </si>
  <si>
    <t>Suministro - instalación concreto resistencia 10,5 Mpa</t>
  </si>
  <si>
    <t>Suministro - instalación concreto resistencia 14 Mpa</t>
  </si>
  <si>
    <t>Suministro - instalación concreto resistencia 28 Mpa estructura impermeabilizante</t>
  </si>
  <si>
    <t>Suministro - instalación concreto resistencia 21Mpa</t>
  </si>
  <si>
    <t>Instalación tuberías flexibles acueducto. DN 4"</t>
  </si>
  <si>
    <t>Instalación tuberías flexibles acueducto. DN 6"</t>
  </si>
  <si>
    <t>Instalación tuberías flexibles acueducto. DN 8"</t>
  </si>
  <si>
    <t>Instalación tuberías flexibles acueducto. DN 10"</t>
  </si>
  <si>
    <t>Instalación tuberías flexibles acueducto. DN 12"</t>
  </si>
  <si>
    <t>instalación sistema válvulas red comp CCP, HA/HD D4 ""</t>
  </si>
  <si>
    <t>instalación sistema válvulas red comp CCP, HA/HD D6 ""</t>
  </si>
  <si>
    <t>Instalación Hidrantes 4"" (incluye accesorios)</t>
  </si>
  <si>
    <t>Instalación Hidrantes 6"" (incluye accesorios)</t>
  </si>
  <si>
    <t>Instalación accesorios 3"" y 8""</t>
  </si>
  <si>
    <t>Instalación tapa válvula tipo común trafico liviano</t>
  </si>
  <si>
    <t>Instalación tapa para válvula tipo chorote trafico pesado</t>
  </si>
  <si>
    <t>Acometida corta en piso de 0,0 m hasta 6,0 m en tubería de 1/2"</t>
  </si>
  <si>
    <t>Acometida larga en piso de 6,0 m hasta 20,0 m en tubería de 1/2"</t>
  </si>
  <si>
    <t>Acometida corta en piso de 0,0 m hasta 6,0 m en tubería de 3/4"</t>
  </si>
  <si>
    <t>Acometida larga en piso de 6,0 m hasta 20,0 m en tubería de 3/4"</t>
  </si>
  <si>
    <t>Acometida corta en piso de 0,0 m hasta 6,0 m en tubería de 1"</t>
  </si>
  <si>
    <t>Acometida corta en piso de 6,0 m hasta 20,0 m en tubería de 1"</t>
  </si>
  <si>
    <t>Demolición pavimento asfaltico</t>
  </si>
  <si>
    <t>Demolición pavimento en concreto</t>
  </si>
  <si>
    <t>Suministro e instalación pavimento flexible MD - 12 (suministro +instalación)</t>
  </si>
  <si>
    <t>Suministro e instalación pavimento flexible MD - 20 (suministro +instalación)</t>
  </si>
  <si>
    <t>Suministro e instalación pavimento rígido (MR 43 kg/cm2)</t>
  </si>
  <si>
    <t>Construcción anden tableta prefabricada T-A DAPD sin color</t>
  </si>
  <si>
    <t>Construcción y reconstrucción anden concreto 21 Mpa</t>
  </si>
  <si>
    <t>Construcción sardinel o bordillo tipo A - 10</t>
  </si>
  <si>
    <t>Retiro demolición  vías y andenes adoquín</t>
  </si>
  <si>
    <t>Construcción reconstrucción adoquín ladrillo 0,24*0,12*0,06</t>
  </si>
  <si>
    <t>Construcción rampa tipo A (B10)</t>
  </si>
  <si>
    <t>Construcción rampa tipo B (B12)</t>
  </si>
  <si>
    <t>Construcción contenedores raíces TA (B20)</t>
  </si>
  <si>
    <t>Reconstrucción caja cable energía eléctrica doble</t>
  </si>
  <si>
    <t>Reconstrucción tubería gas 1/2</t>
  </si>
  <si>
    <t>Nivelación hidrantes</t>
  </si>
  <si>
    <t>Reparación acometidas acueducto D 1/2"</t>
  </si>
  <si>
    <t>Tubería PE 100, acud.,PN 10,D 110mm</t>
  </si>
  <si>
    <t>Tubería PE 100, acud.,PN 10,D 160mm</t>
  </si>
  <si>
    <t>Tubería PE 100, acud.,PN 10,D 200mm</t>
  </si>
  <si>
    <t>Tubería PE 100, acud.,PN 10,D 250mm</t>
  </si>
  <si>
    <t>Tubería PE 100, acud.,PN 12,5,D 110mm</t>
  </si>
  <si>
    <t>Unión termofusión de 63 a 200 mm</t>
  </si>
  <si>
    <t>Suministro, instalación y transporte de caja típica para válvula de corte en tubera interior liso exterior corrugada de Ø10" instalada en anden para diámetros (Ø3", Ø4", Ø6" y Ø8") según norma NS-027 Incluye concretos y rellenos (No incluye tapa válvula)</t>
  </si>
  <si>
    <t>ANEXO PRESUPUESTO
Construcción del sistema de acueducto del tanque el vinculo, y obras complementarias, ubicadas en el sector del vinculo de la comuna 6, en Soacha Cundinamarca, por Aguas de Bogotá S.A. ESP</t>
  </si>
  <si>
    <t xml:space="preserve">Interventoria </t>
  </si>
  <si>
    <t>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</si>
</sst>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&quot;$&quot;\ * #,##0_-;\-&quot;$&quot;\ * #,##0_-;_-&quot;$&quot;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8"/>
      <name val="Aptos Narrow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0" fontId="2" fillId="0" borderId="1" xfId="0" applyFont="1" applyBorder="1"/>
    <xf numFmtId="165" fontId="2" fillId="0" borderId="1" xfId="4" applyNumberFormat="1" applyFont="1" applyFill="1" applyBorder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vertical="center"/>
    </xf>
    <xf numFmtId="165" fontId="10" fillId="0" borderId="1" xfId="4" applyNumberFormat="1" applyFont="1" applyFill="1" applyBorder="1" applyAlignment="1">
      <alignment horizontal="center"/>
    </xf>
    <xf numFmtId="4" fontId="9" fillId="0" borderId="0" xfId="0" applyNumberFormat="1" applyFont="1"/>
    <xf numFmtId="164" fontId="10" fillId="0" borderId="0" xfId="2" applyFont="1" applyFill="1" applyBorder="1" applyAlignment="1">
      <alignment horizontal="center"/>
    </xf>
    <xf numFmtId="44" fontId="10" fillId="0" borderId="0" xfId="4" applyFont="1" applyFill="1" applyBorder="1" applyAlignment="1">
      <alignment horizontal="center"/>
    </xf>
    <xf numFmtId="9" fontId="9" fillId="0" borderId="1" xfId="5" applyFont="1" applyFill="1" applyBorder="1"/>
    <xf numFmtId="165" fontId="2" fillId="0" borderId="1" xfId="4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 wrapText="1"/>
    </xf>
    <xf numFmtId="3" fontId="11" fillId="0" borderId="1" xfId="3" applyNumberFormat="1" applyFont="1" applyFill="1" applyBorder="1" applyAlignment="1">
      <alignment horizontal="center" vertical="center"/>
    </xf>
    <xf numFmtId="165" fontId="9" fillId="0" borderId="0" xfId="0" applyNumberFormat="1" applyFont="1"/>
    <xf numFmtId="0" fontId="2" fillId="0" borderId="0" xfId="0" applyFont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165" fontId="2" fillId="4" borderId="1" xfId="4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3" fontId="2" fillId="4" borderId="1" xfId="0" applyNumberFormat="1" applyFont="1" applyFill="1" applyBorder="1"/>
    <xf numFmtId="165" fontId="2" fillId="4" borderId="1" xfId="4" applyNumberFormat="1" applyFont="1" applyFill="1" applyBorder="1" applyAlignment="1">
      <alignment horizontal="center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left" vertical="center"/>
    </xf>
    <xf numFmtId="164" fontId="10" fillId="0" borderId="1" xfId="2" applyFont="1" applyFill="1" applyBorder="1" applyAlignment="1">
      <alignment horizontal="center"/>
    </xf>
    <xf numFmtId="3" fontId="11" fillId="0" borderId="1" xfId="3" applyNumberFormat="1" applyFont="1" applyFill="1" applyBorder="1" applyAlignment="1">
      <alignment horizontal="center" vertical="center"/>
    </xf>
  </cellXfs>
  <cellStyles count="6">
    <cellStyle name="Millares" xfId="3" builtinId="3"/>
    <cellStyle name="Moneda" xfId="4" builtinId="4"/>
    <cellStyle name="Moneda 2" xfId="2" xr:uid="{00000000-0005-0000-0000-000001000000}"/>
    <cellStyle name="Normal" xfId="0" builtinId="0"/>
    <cellStyle name="Normal 4" xfId="1" xr:uid="{00000000-0005-0000-0000-000003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ime Alexander Tovar Medrano" id="{9C3FA8E2-68EB-471F-ADAA-2FCCE56D9BB7}" userId="S::jaime.tovar@aguasdebogota.com.co::7e461944-7ea5-4f5a-b43a-8d11c41ce95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3" dT="2026-01-15T21:11:09.69" personId="{9C3FA8E2-68EB-471F-ADAA-2FCCE56D9BB7}" id="{9D8B1684-2D38-42CF-B986-E3F58AC77310}">
    <text>El valor de la lista SAI es 31.1847</text>
  </threadedComment>
  <threadedComment ref="F69" dT="2026-01-16T20:32:29.06" personId="{9C3FA8E2-68EB-471F-ADAA-2FCCE56D9BB7}" id="{7350920A-2852-456B-A6B1-67D5D636EF7C}">
    <text>El valor en la lista SAI es $832.432</text>
  </threadedComment>
  <threadedComment ref="G117" dT="2026-01-16T22:04:19.71" personId="{9C3FA8E2-68EB-471F-ADAA-2FCCE56D9BB7}" id="{E4B6E287-51D2-4DE5-A4D2-ED3C5CF717BA}">
    <text xml:space="preserve">No se si la interventoría aparece en este formato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42" dT="2026-01-15T21:11:09.69" personId="{9C3FA8E2-68EB-471F-ADAA-2FCCE56D9BB7}" id="{7F7F3738-25D5-4AE7-8880-2FF3683621B7}">
    <text>El valor de la lista SAI es 31.1847</text>
  </threadedComment>
  <threadedComment ref="F68" dT="2026-01-16T20:32:29.06" personId="{9C3FA8E2-68EB-471F-ADAA-2FCCE56D9BB7}" id="{D6156231-F24D-4A10-A654-B66211025109}">
    <text>El valor en la lista SAI es $832.432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5"/>
  <sheetViews>
    <sheetView view="pageBreakPreview" zoomScale="90" zoomScaleNormal="100" zoomScaleSheetLayoutView="90" workbookViewId="0">
      <selection activeCell="E10" sqref="E10"/>
    </sheetView>
  </sheetViews>
  <sheetFormatPr baseColWidth="10" defaultColWidth="11.453125" defaultRowHeight="14" x14ac:dyDescent="0.3"/>
  <cols>
    <col min="1" max="1" width="5.7265625" style="15" customWidth="1"/>
    <col min="2" max="2" width="48.7265625" style="15" customWidth="1"/>
    <col min="3" max="3" width="8.7265625" style="15" customWidth="1"/>
    <col min="4" max="5" width="12.7265625" style="15" customWidth="1"/>
    <col min="6" max="6" width="14.7265625" style="15" customWidth="1"/>
    <col min="7" max="7" width="17.7265625" style="15" customWidth="1"/>
    <col min="8" max="9" width="14.81640625" style="15" bestFit="1" customWidth="1"/>
    <col min="10" max="16384" width="11.453125" style="15"/>
  </cols>
  <sheetData>
    <row r="1" spans="1:7" ht="23.25" customHeight="1" x14ac:dyDescent="0.3">
      <c r="A1" s="45" t="s">
        <v>211</v>
      </c>
      <c r="B1" s="45"/>
      <c r="C1" s="45"/>
      <c r="D1" s="45"/>
      <c r="E1" s="45"/>
      <c r="F1" s="45"/>
      <c r="G1" s="45"/>
    </row>
    <row r="2" spans="1:7" ht="23.25" customHeight="1" x14ac:dyDescent="0.3">
      <c r="A2" s="45"/>
      <c r="B2" s="45"/>
      <c r="C2" s="45"/>
      <c r="D2" s="45"/>
      <c r="E2" s="45"/>
      <c r="F2" s="45"/>
      <c r="G2" s="45"/>
    </row>
    <row r="3" spans="1:7" ht="23.25" customHeight="1" x14ac:dyDescent="0.3">
      <c r="A3" s="45"/>
      <c r="B3" s="45"/>
      <c r="C3" s="45"/>
      <c r="D3" s="45"/>
      <c r="E3" s="45"/>
      <c r="F3" s="45"/>
      <c r="G3" s="45"/>
    </row>
    <row r="4" spans="1:7" ht="42" customHeight="1" x14ac:dyDescent="0.3">
      <c r="A4" s="12" t="s">
        <v>7</v>
      </c>
      <c r="B4" s="12" t="s">
        <v>0</v>
      </c>
      <c r="C4" s="12" t="s">
        <v>1</v>
      </c>
      <c r="D4" s="12" t="s">
        <v>8</v>
      </c>
      <c r="E4" s="12"/>
      <c r="F4" s="13" t="s">
        <v>6</v>
      </c>
      <c r="G4" s="13" t="s">
        <v>41</v>
      </c>
    </row>
    <row r="5" spans="1:7" x14ac:dyDescent="0.3">
      <c r="A5" s="9">
        <v>1</v>
      </c>
      <c r="B5" s="1" t="s">
        <v>9</v>
      </c>
      <c r="C5" s="2"/>
      <c r="D5" s="3"/>
      <c r="E5" s="3"/>
      <c r="F5" s="16"/>
      <c r="G5" s="16"/>
    </row>
    <row r="6" spans="1:7" x14ac:dyDescent="0.3">
      <c r="A6" s="10" t="s">
        <v>15</v>
      </c>
      <c r="B6" s="4" t="s">
        <v>10</v>
      </c>
      <c r="C6" s="2" t="s">
        <v>5</v>
      </c>
      <c r="D6" s="3">
        <v>1</v>
      </c>
      <c r="E6" s="3"/>
      <c r="F6" s="17">
        <v>130000000</v>
      </c>
      <c r="G6" s="17">
        <f>ROUND(F6*D6,0)</f>
        <v>130000000</v>
      </c>
    </row>
    <row r="7" spans="1:7" x14ac:dyDescent="0.3">
      <c r="A7" s="10"/>
      <c r="B7" s="4"/>
      <c r="C7" s="2"/>
      <c r="D7" s="3"/>
      <c r="E7" s="3"/>
      <c r="F7" s="18"/>
      <c r="G7" s="18"/>
    </row>
    <row r="8" spans="1:7" ht="26" x14ac:dyDescent="0.3">
      <c r="A8" s="9">
        <v>2</v>
      </c>
      <c r="B8" s="1" t="s">
        <v>48</v>
      </c>
      <c r="C8" s="2"/>
      <c r="D8" s="3"/>
      <c r="E8" s="3"/>
      <c r="F8" s="18"/>
      <c r="G8" s="18"/>
    </row>
    <row r="9" spans="1:7" x14ac:dyDescent="0.3">
      <c r="A9" s="10" t="s">
        <v>16</v>
      </c>
      <c r="B9" s="4" t="s">
        <v>150</v>
      </c>
      <c r="C9" s="2" t="s">
        <v>2</v>
      </c>
      <c r="D9" s="3">
        <v>2671.2</v>
      </c>
      <c r="E9" s="3">
        <f>ROUND(D9*0.854,0)</f>
        <v>2281</v>
      </c>
      <c r="F9" s="25">
        <v>67529</v>
      </c>
      <c r="G9" s="25">
        <f>ROUND(F9*E9,0)</f>
        <v>154033649</v>
      </c>
    </row>
    <row r="10" spans="1:7" ht="25" x14ac:dyDescent="0.3">
      <c r="A10" s="10" t="s">
        <v>17</v>
      </c>
      <c r="B10" s="4" t="s">
        <v>151</v>
      </c>
      <c r="C10" s="7" t="s">
        <v>2</v>
      </c>
      <c r="D10" s="8">
        <v>2122</v>
      </c>
      <c r="E10" s="3">
        <f t="shared" ref="E10:E73" si="0">ROUND(D10*0.854,0)</f>
        <v>1812</v>
      </c>
      <c r="F10" s="25">
        <v>74082</v>
      </c>
      <c r="G10" s="25">
        <f t="shared" ref="G10:G73" si="1">ROUND(F10*E10,0)</f>
        <v>134236584</v>
      </c>
    </row>
    <row r="11" spans="1:7" ht="25" x14ac:dyDescent="0.3">
      <c r="A11" s="10" t="s">
        <v>18</v>
      </c>
      <c r="B11" s="4" t="s">
        <v>152</v>
      </c>
      <c r="C11" s="7" t="s">
        <v>2</v>
      </c>
      <c r="D11" s="8">
        <v>903.68191000000002</v>
      </c>
      <c r="E11" s="3">
        <f t="shared" si="0"/>
        <v>772</v>
      </c>
      <c r="F11" s="25">
        <v>217601</v>
      </c>
      <c r="G11" s="25">
        <f t="shared" si="1"/>
        <v>167987972</v>
      </c>
    </row>
    <row r="12" spans="1:7" x14ac:dyDescent="0.3">
      <c r="A12" s="10" t="s">
        <v>49</v>
      </c>
      <c r="B12" s="4" t="s">
        <v>153</v>
      </c>
      <c r="C12" s="7" t="s">
        <v>2</v>
      </c>
      <c r="D12" s="8">
        <v>1350</v>
      </c>
      <c r="E12" s="3">
        <v>1151</v>
      </c>
      <c r="F12" s="17">
        <v>6953</v>
      </c>
      <c r="G12" s="25">
        <f t="shared" si="1"/>
        <v>8002903</v>
      </c>
    </row>
    <row r="13" spans="1:7" ht="25" x14ac:dyDescent="0.3">
      <c r="A13" s="10" t="s">
        <v>50</v>
      </c>
      <c r="B13" s="4" t="s">
        <v>154</v>
      </c>
      <c r="C13" s="7" t="s">
        <v>2</v>
      </c>
      <c r="D13" s="8">
        <v>1350</v>
      </c>
      <c r="E13" s="3">
        <f t="shared" si="0"/>
        <v>1153</v>
      </c>
      <c r="F13" s="25">
        <v>81317</v>
      </c>
      <c r="G13" s="25">
        <f t="shared" si="1"/>
        <v>93758501</v>
      </c>
    </row>
    <row r="14" spans="1:7" x14ac:dyDescent="0.3">
      <c r="A14" s="10" t="s">
        <v>51</v>
      </c>
      <c r="B14" s="4" t="s">
        <v>155</v>
      </c>
      <c r="C14" s="7" t="s">
        <v>2</v>
      </c>
      <c r="D14" s="8">
        <v>82</v>
      </c>
      <c r="E14" s="3">
        <f t="shared" si="0"/>
        <v>70</v>
      </c>
      <c r="F14" s="17">
        <v>344860</v>
      </c>
      <c r="G14" s="25">
        <f t="shared" si="1"/>
        <v>24140200</v>
      </c>
    </row>
    <row r="15" spans="1:7" x14ac:dyDescent="0.3">
      <c r="A15" s="10" t="s">
        <v>52</v>
      </c>
      <c r="B15" s="4" t="s">
        <v>156</v>
      </c>
      <c r="C15" s="7" t="s">
        <v>2</v>
      </c>
      <c r="D15" s="8">
        <v>84</v>
      </c>
      <c r="E15" s="3">
        <f t="shared" si="0"/>
        <v>72</v>
      </c>
      <c r="F15" s="17">
        <v>33254</v>
      </c>
      <c r="G15" s="25">
        <f t="shared" si="1"/>
        <v>2394288</v>
      </c>
    </row>
    <row r="16" spans="1:7" x14ac:dyDescent="0.3">
      <c r="A16" s="9">
        <v>3</v>
      </c>
      <c r="B16" s="1" t="s">
        <v>53</v>
      </c>
      <c r="C16" s="2"/>
      <c r="D16" s="3"/>
      <c r="E16" s="3">
        <f t="shared" si="0"/>
        <v>0</v>
      </c>
      <c r="F16" s="19"/>
      <c r="G16" s="25">
        <f t="shared" si="1"/>
        <v>0</v>
      </c>
    </row>
    <row r="17" spans="1:7" ht="25" x14ac:dyDescent="0.3">
      <c r="A17" s="11" t="s">
        <v>14</v>
      </c>
      <c r="B17" s="4" t="s">
        <v>157</v>
      </c>
      <c r="C17" s="2" t="s">
        <v>54</v>
      </c>
      <c r="D17" s="3">
        <v>5638</v>
      </c>
      <c r="E17" s="3">
        <f t="shared" si="0"/>
        <v>4815</v>
      </c>
      <c r="F17" s="25">
        <v>24150</v>
      </c>
      <c r="G17" s="25">
        <f t="shared" si="1"/>
        <v>116282250</v>
      </c>
    </row>
    <row r="18" spans="1:7" x14ac:dyDescent="0.3">
      <c r="A18" s="14">
        <v>4</v>
      </c>
      <c r="B18" s="1" t="s">
        <v>11</v>
      </c>
      <c r="C18" s="2"/>
      <c r="D18" s="3"/>
      <c r="E18" s="3">
        <f t="shared" si="0"/>
        <v>0</v>
      </c>
      <c r="F18" s="19"/>
      <c r="G18" s="25">
        <f t="shared" si="1"/>
        <v>0</v>
      </c>
    </row>
    <row r="19" spans="1:7" x14ac:dyDescent="0.3">
      <c r="A19" s="10" t="s">
        <v>19</v>
      </c>
      <c r="B19" s="5" t="s">
        <v>158</v>
      </c>
      <c r="C19" s="3" t="s">
        <v>2</v>
      </c>
      <c r="D19" s="6">
        <v>4073.2</v>
      </c>
      <c r="E19" s="3">
        <v>3466</v>
      </c>
      <c r="F19" s="17">
        <v>97909</v>
      </c>
      <c r="G19" s="25">
        <f t="shared" si="1"/>
        <v>339352594</v>
      </c>
    </row>
    <row r="20" spans="1:7" ht="25" x14ac:dyDescent="0.3">
      <c r="A20" s="11" t="s">
        <v>20</v>
      </c>
      <c r="B20" s="4" t="s">
        <v>159</v>
      </c>
      <c r="C20" s="2" t="s">
        <v>2</v>
      </c>
      <c r="D20" s="3">
        <v>1174</v>
      </c>
      <c r="E20" s="3">
        <f t="shared" si="0"/>
        <v>1003</v>
      </c>
      <c r="F20" s="25">
        <v>31462</v>
      </c>
      <c r="G20" s="25">
        <f t="shared" si="1"/>
        <v>31556386</v>
      </c>
    </row>
    <row r="21" spans="1:7" ht="25" x14ac:dyDescent="0.3">
      <c r="A21" s="10" t="s">
        <v>21</v>
      </c>
      <c r="B21" s="4" t="s">
        <v>160</v>
      </c>
      <c r="C21" s="2" t="s">
        <v>2</v>
      </c>
      <c r="D21" s="3">
        <v>40</v>
      </c>
      <c r="E21" s="3">
        <f t="shared" si="0"/>
        <v>34</v>
      </c>
      <c r="F21" s="25">
        <v>198608</v>
      </c>
      <c r="G21" s="25">
        <f t="shared" si="1"/>
        <v>6752672</v>
      </c>
    </row>
    <row r="22" spans="1:7" ht="25" x14ac:dyDescent="0.3">
      <c r="A22" s="11" t="s">
        <v>22</v>
      </c>
      <c r="B22" s="4" t="s">
        <v>161</v>
      </c>
      <c r="C22" s="2" t="s">
        <v>2</v>
      </c>
      <c r="D22" s="3">
        <v>40</v>
      </c>
      <c r="E22" s="3">
        <f t="shared" si="0"/>
        <v>34</v>
      </c>
      <c r="F22" s="25">
        <v>223674</v>
      </c>
      <c r="G22" s="25">
        <f t="shared" si="1"/>
        <v>7604916</v>
      </c>
    </row>
    <row r="23" spans="1:7" x14ac:dyDescent="0.3">
      <c r="A23" s="10" t="s">
        <v>55</v>
      </c>
      <c r="B23" s="4" t="s">
        <v>162</v>
      </c>
      <c r="C23" s="2" t="s">
        <v>2</v>
      </c>
      <c r="D23" s="3">
        <v>2878</v>
      </c>
      <c r="E23" s="3">
        <f t="shared" si="0"/>
        <v>2458</v>
      </c>
      <c r="F23" s="17">
        <v>147612</v>
      </c>
      <c r="G23" s="25">
        <f t="shared" si="1"/>
        <v>362830296</v>
      </c>
    </row>
    <row r="24" spans="1:7" ht="26" x14ac:dyDescent="0.3">
      <c r="A24" s="9">
        <v>5</v>
      </c>
      <c r="B24" s="1" t="s">
        <v>56</v>
      </c>
      <c r="C24" s="2"/>
      <c r="D24" s="3"/>
      <c r="E24" s="3">
        <f t="shared" si="0"/>
        <v>0</v>
      </c>
      <c r="F24" s="19"/>
      <c r="G24" s="25">
        <f t="shared" si="1"/>
        <v>0</v>
      </c>
    </row>
    <row r="25" spans="1:7" ht="25" x14ac:dyDescent="0.3">
      <c r="A25" s="11" t="s">
        <v>23</v>
      </c>
      <c r="B25" s="4" t="s">
        <v>163</v>
      </c>
      <c r="C25" s="2" t="s">
        <v>57</v>
      </c>
      <c r="D25" s="3">
        <v>112688</v>
      </c>
      <c r="E25" s="30">
        <v>96233.785999999993</v>
      </c>
      <c r="F25" s="17">
        <v>3729</v>
      </c>
      <c r="G25" s="25">
        <f t="shared" si="1"/>
        <v>358855788</v>
      </c>
    </row>
    <row r="26" spans="1:7" ht="26" x14ac:dyDescent="0.3">
      <c r="A26" s="9">
        <v>6</v>
      </c>
      <c r="B26" s="1" t="s">
        <v>58</v>
      </c>
      <c r="C26" s="2"/>
      <c r="D26" s="3"/>
      <c r="E26" s="3">
        <f t="shared" si="0"/>
        <v>0</v>
      </c>
      <c r="F26" s="19"/>
      <c r="G26" s="25">
        <f t="shared" si="1"/>
        <v>0</v>
      </c>
    </row>
    <row r="27" spans="1:7" ht="25" x14ac:dyDescent="0.3">
      <c r="A27" s="11" t="s">
        <v>24</v>
      </c>
      <c r="B27" s="4" t="s">
        <v>164</v>
      </c>
      <c r="C27" s="2" t="s">
        <v>12</v>
      </c>
      <c r="D27" s="6">
        <v>52</v>
      </c>
      <c r="E27" s="3">
        <f t="shared" si="0"/>
        <v>44</v>
      </c>
      <c r="F27" s="25">
        <v>6079</v>
      </c>
      <c r="G27" s="25">
        <f t="shared" si="1"/>
        <v>267476</v>
      </c>
    </row>
    <row r="28" spans="1:7" x14ac:dyDescent="0.3">
      <c r="A28" s="10" t="s">
        <v>25</v>
      </c>
      <c r="B28" s="4" t="s">
        <v>165</v>
      </c>
      <c r="C28" s="2" t="s">
        <v>2</v>
      </c>
      <c r="D28" s="3">
        <v>2</v>
      </c>
      <c r="E28" s="3">
        <f t="shared" si="0"/>
        <v>2</v>
      </c>
      <c r="F28" s="17">
        <v>828879</v>
      </c>
      <c r="G28" s="25">
        <f t="shared" si="1"/>
        <v>1657758</v>
      </c>
    </row>
    <row r="29" spans="1:7" x14ac:dyDescent="0.3">
      <c r="A29" s="11" t="s">
        <v>26</v>
      </c>
      <c r="B29" s="4" t="s">
        <v>166</v>
      </c>
      <c r="C29" s="2" t="s">
        <v>2</v>
      </c>
      <c r="D29" s="3">
        <v>2</v>
      </c>
      <c r="E29" s="3">
        <f t="shared" si="0"/>
        <v>2</v>
      </c>
      <c r="F29" s="17">
        <v>873610</v>
      </c>
      <c r="G29" s="25">
        <f t="shared" si="1"/>
        <v>1747220</v>
      </c>
    </row>
    <row r="30" spans="1:7" ht="25" x14ac:dyDescent="0.3">
      <c r="A30" s="10" t="s">
        <v>27</v>
      </c>
      <c r="B30" s="4" t="s">
        <v>167</v>
      </c>
      <c r="C30" s="2" t="s">
        <v>2</v>
      </c>
      <c r="D30" s="3">
        <v>2</v>
      </c>
      <c r="E30" s="3">
        <f t="shared" si="0"/>
        <v>2</v>
      </c>
      <c r="F30" s="25">
        <v>1202247</v>
      </c>
      <c r="G30" s="25">
        <f t="shared" si="1"/>
        <v>2404494</v>
      </c>
    </row>
    <row r="31" spans="1:7" x14ac:dyDescent="0.3">
      <c r="A31" s="10" t="s">
        <v>28</v>
      </c>
      <c r="B31" s="4" t="s">
        <v>168</v>
      </c>
      <c r="C31" s="2" t="s">
        <v>2</v>
      </c>
      <c r="D31" s="3">
        <v>96</v>
      </c>
      <c r="E31" s="3">
        <f t="shared" si="0"/>
        <v>82</v>
      </c>
      <c r="F31" s="17">
        <v>913627</v>
      </c>
      <c r="G31" s="25">
        <f t="shared" si="1"/>
        <v>74917414</v>
      </c>
    </row>
    <row r="32" spans="1:7" x14ac:dyDescent="0.3">
      <c r="A32" s="9">
        <v>7</v>
      </c>
      <c r="B32" s="1" t="s">
        <v>59</v>
      </c>
      <c r="C32" s="2"/>
      <c r="D32" s="3"/>
      <c r="E32" s="3">
        <f t="shared" si="0"/>
        <v>0</v>
      </c>
      <c r="F32" s="19"/>
      <c r="G32" s="25">
        <f t="shared" si="1"/>
        <v>0</v>
      </c>
    </row>
    <row r="33" spans="1:7" x14ac:dyDescent="0.3">
      <c r="A33" s="10" t="s">
        <v>29</v>
      </c>
      <c r="B33" s="4" t="s">
        <v>169</v>
      </c>
      <c r="C33" s="2" t="s">
        <v>4</v>
      </c>
      <c r="D33" s="6">
        <v>9122</v>
      </c>
      <c r="E33" s="3">
        <f t="shared" si="0"/>
        <v>7790</v>
      </c>
      <c r="F33" s="17">
        <v>10653</v>
      </c>
      <c r="G33" s="25">
        <f t="shared" si="1"/>
        <v>82986870</v>
      </c>
    </row>
    <row r="34" spans="1:7" x14ac:dyDescent="0.3">
      <c r="A34" s="10" t="s">
        <v>60</v>
      </c>
      <c r="B34" s="4" t="s">
        <v>170</v>
      </c>
      <c r="C34" s="2" t="s">
        <v>4</v>
      </c>
      <c r="D34" s="6">
        <v>2622</v>
      </c>
      <c r="E34" s="3">
        <f t="shared" si="0"/>
        <v>2239</v>
      </c>
      <c r="F34" s="17">
        <v>15668</v>
      </c>
      <c r="G34" s="25">
        <f t="shared" si="1"/>
        <v>35080652</v>
      </c>
    </row>
    <row r="35" spans="1:7" x14ac:dyDescent="0.3">
      <c r="A35" s="10" t="s">
        <v>61</v>
      </c>
      <c r="B35" s="4" t="s">
        <v>171</v>
      </c>
      <c r="C35" s="2" t="s">
        <v>4</v>
      </c>
      <c r="D35" s="6">
        <v>2</v>
      </c>
      <c r="E35" s="3">
        <f t="shared" si="0"/>
        <v>2</v>
      </c>
      <c r="F35" s="17">
        <v>20926</v>
      </c>
      <c r="G35" s="25">
        <f t="shared" si="1"/>
        <v>41852</v>
      </c>
    </row>
    <row r="36" spans="1:7" x14ac:dyDescent="0.3">
      <c r="A36" s="10" t="s">
        <v>62</v>
      </c>
      <c r="B36" s="4" t="s">
        <v>172</v>
      </c>
      <c r="C36" s="2" t="s">
        <v>4</v>
      </c>
      <c r="D36" s="6">
        <v>2</v>
      </c>
      <c r="E36" s="3">
        <f t="shared" si="0"/>
        <v>2</v>
      </c>
      <c r="F36" s="17">
        <v>27987</v>
      </c>
      <c r="G36" s="25">
        <f t="shared" si="1"/>
        <v>55974</v>
      </c>
    </row>
    <row r="37" spans="1:7" x14ac:dyDescent="0.3">
      <c r="A37" s="10" t="s">
        <v>63</v>
      </c>
      <c r="B37" s="4" t="s">
        <v>173</v>
      </c>
      <c r="C37" s="2" t="s">
        <v>4</v>
      </c>
      <c r="D37" s="3">
        <v>2</v>
      </c>
      <c r="E37" s="3">
        <f t="shared" si="0"/>
        <v>2</v>
      </c>
      <c r="F37" s="17">
        <v>33647</v>
      </c>
      <c r="G37" s="25">
        <f t="shared" si="1"/>
        <v>67294</v>
      </c>
    </row>
    <row r="38" spans="1:7" ht="26" x14ac:dyDescent="0.3">
      <c r="A38" s="9">
        <v>8</v>
      </c>
      <c r="B38" s="1" t="s">
        <v>64</v>
      </c>
      <c r="C38" s="2"/>
      <c r="D38" s="3"/>
      <c r="E38" s="3">
        <f t="shared" si="0"/>
        <v>0</v>
      </c>
      <c r="F38" s="19"/>
      <c r="G38" s="25">
        <f t="shared" si="1"/>
        <v>0</v>
      </c>
    </row>
    <row r="39" spans="1:7" x14ac:dyDescent="0.3">
      <c r="A39" s="11" t="s">
        <v>30</v>
      </c>
      <c r="B39" s="4" t="s">
        <v>174</v>
      </c>
      <c r="C39" s="2" t="s">
        <v>1</v>
      </c>
      <c r="D39" s="3">
        <v>62</v>
      </c>
      <c r="E39" s="3">
        <f t="shared" si="0"/>
        <v>53</v>
      </c>
      <c r="F39" s="17">
        <v>99071</v>
      </c>
      <c r="G39" s="25">
        <f t="shared" si="1"/>
        <v>5250763</v>
      </c>
    </row>
    <row r="40" spans="1:7" x14ac:dyDescent="0.3">
      <c r="A40" s="11" t="s">
        <v>31</v>
      </c>
      <c r="B40" s="4" t="s">
        <v>175</v>
      </c>
      <c r="C40" s="2" t="s">
        <v>1</v>
      </c>
      <c r="D40" s="3">
        <v>18</v>
      </c>
      <c r="E40" s="3">
        <f t="shared" si="0"/>
        <v>15</v>
      </c>
      <c r="F40" s="17">
        <v>118815</v>
      </c>
      <c r="G40" s="25">
        <f t="shared" si="1"/>
        <v>1782225</v>
      </c>
    </row>
    <row r="41" spans="1:7" x14ac:dyDescent="0.3">
      <c r="A41" s="11" t="s">
        <v>37</v>
      </c>
      <c r="B41" s="4" t="s">
        <v>176</v>
      </c>
      <c r="C41" s="2" t="s">
        <v>1</v>
      </c>
      <c r="D41" s="3">
        <v>16</v>
      </c>
      <c r="E41" s="3">
        <f t="shared" si="0"/>
        <v>14</v>
      </c>
      <c r="F41" s="17">
        <v>4991858</v>
      </c>
      <c r="G41" s="25">
        <f t="shared" si="1"/>
        <v>69886012</v>
      </c>
    </row>
    <row r="42" spans="1:7" x14ac:dyDescent="0.3">
      <c r="A42" s="11" t="s">
        <v>65</v>
      </c>
      <c r="B42" s="4" t="s">
        <v>177</v>
      </c>
      <c r="C42" s="2" t="s">
        <v>1</v>
      </c>
      <c r="D42" s="3">
        <v>4</v>
      </c>
      <c r="E42" s="3">
        <f t="shared" si="0"/>
        <v>3</v>
      </c>
      <c r="F42" s="17">
        <v>7443935</v>
      </c>
      <c r="G42" s="25">
        <f t="shared" si="1"/>
        <v>22331805</v>
      </c>
    </row>
    <row r="43" spans="1:7" x14ac:dyDescent="0.3">
      <c r="A43" s="11" t="s">
        <v>66</v>
      </c>
      <c r="B43" s="4" t="s">
        <v>178</v>
      </c>
      <c r="C43" s="2" t="s">
        <v>1</v>
      </c>
      <c r="D43" s="3">
        <v>320</v>
      </c>
      <c r="E43" s="3">
        <f t="shared" si="0"/>
        <v>273</v>
      </c>
      <c r="F43" s="17">
        <v>40017</v>
      </c>
      <c r="G43" s="25">
        <f t="shared" si="1"/>
        <v>10924641</v>
      </c>
    </row>
    <row r="44" spans="1:7" x14ac:dyDescent="0.3">
      <c r="A44" s="11" t="s">
        <v>67</v>
      </c>
      <c r="B44" s="4" t="s">
        <v>179</v>
      </c>
      <c r="C44" s="2" t="s">
        <v>1</v>
      </c>
      <c r="D44" s="3">
        <v>64</v>
      </c>
      <c r="E44" s="3">
        <f t="shared" si="0"/>
        <v>55</v>
      </c>
      <c r="F44" s="17">
        <v>43944</v>
      </c>
      <c r="G44" s="25">
        <f t="shared" si="1"/>
        <v>2416920</v>
      </c>
    </row>
    <row r="45" spans="1:7" x14ac:dyDescent="0.3">
      <c r="A45" s="11" t="s">
        <v>68</v>
      </c>
      <c r="B45" s="4" t="s">
        <v>180</v>
      </c>
      <c r="C45" s="2" t="s">
        <v>1</v>
      </c>
      <c r="D45" s="3">
        <v>16</v>
      </c>
      <c r="E45" s="3">
        <f t="shared" si="0"/>
        <v>14</v>
      </c>
      <c r="F45" s="17">
        <v>43944</v>
      </c>
      <c r="G45" s="25">
        <f t="shared" si="1"/>
        <v>615216</v>
      </c>
    </row>
    <row r="46" spans="1:7" x14ac:dyDescent="0.3">
      <c r="A46" s="9">
        <v>9</v>
      </c>
      <c r="B46" s="1" t="s">
        <v>69</v>
      </c>
      <c r="C46" s="2"/>
      <c r="D46" s="3"/>
      <c r="E46" s="3">
        <f t="shared" si="0"/>
        <v>0</v>
      </c>
      <c r="F46" s="19"/>
      <c r="G46" s="25">
        <f t="shared" si="1"/>
        <v>0</v>
      </c>
    </row>
    <row r="47" spans="1:7" ht="25" x14ac:dyDescent="0.3">
      <c r="A47" s="11" t="s">
        <v>32</v>
      </c>
      <c r="B47" s="4" t="s">
        <v>181</v>
      </c>
      <c r="C47" s="2" t="s">
        <v>1</v>
      </c>
      <c r="D47" s="3">
        <v>1430</v>
      </c>
      <c r="E47" s="3">
        <f t="shared" si="0"/>
        <v>1221</v>
      </c>
      <c r="F47" s="25">
        <v>746688</v>
      </c>
      <c r="G47" s="25">
        <f t="shared" si="1"/>
        <v>911706048</v>
      </c>
    </row>
    <row r="48" spans="1:7" ht="25" x14ac:dyDescent="0.3">
      <c r="A48" s="11" t="s">
        <v>33</v>
      </c>
      <c r="B48" s="4" t="s">
        <v>182</v>
      </c>
      <c r="C48" s="2" t="s">
        <v>1</v>
      </c>
      <c r="D48" s="6">
        <v>944</v>
      </c>
      <c r="E48" s="3">
        <f t="shared" si="0"/>
        <v>806</v>
      </c>
      <c r="F48" s="25">
        <v>886485</v>
      </c>
      <c r="G48" s="25">
        <f t="shared" si="1"/>
        <v>714506910</v>
      </c>
    </row>
    <row r="49" spans="1:7" ht="25" x14ac:dyDescent="0.3">
      <c r="A49" s="11" t="s">
        <v>34</v>
      </c>
      <c r="B49" s="4" t="s">
        <v>183</v>
      </c>
      <c r="C49" s="2" t="s">
        <v>1</v>
      </c>
      <c r="D49" s="3">
        <v>2</v>
      </c>
      <c r="E49" s="3">
        <f t="shared" si="0"/>
        <v>2</v>
      </c>
      <c r="F49" s="25">
        <v>845405</v>
      </c>
      <c r="G49" s="25">
        <f t="shared" si="1"/>
        <v>1690810</v>
      </c>
    </row>
    <row r="50" spans="1:7" ht="25" x14ac:dyDescent="0.3">
      <c r="A50" s="11" t="s">
        <v>35</v>
      </c>
      <c r="B50" s="4" t="s">
        <v>184</v>
      </c>
      <c r="C50" s="2" t="s">
        <v>1</v>
      </c>
      <c r="D50" s="3">
        <v>2</v>
      </c>
      <c r="E50" s="3">
        <f t="shared" si="0"/>
        <v>2</v>
      </c>
      <c r="F50" s="25">
        <v>1041076</v>
      </c>
      <c r="G50" s="25">
        <f t="shared" si="1"/>
        <v>2082152</v>
      </c>
    </row>
    <row r="51" spans="1:7" ht="25" x14ac:dyDescent="0.3">
      <c r="A51" s="11" t="s">
        <v>36</v>
      </c>
      <c r="B51" s="4" t="s">
        <v>185</v>
      </c>
      <c r="C51" s="2" t="s">
        <v>1</v>
      </c>
      <c r="D51" s="3">
        <v>2</v>
      </c>
      <c r="E51" s="3">
        <f t="shared" si="0"/>
        <v>2</v>
      </c>
      <c r="F51" s="25">
        <v>1124962</v>
      </c>
      <c r="G51" s="25">
        <f t="shared" si="1"/>
        <v>2249924</v>
      </c>
    </row>
    <row r="52" spans="1:7" ht="25" x14ac:dyDescent="0.3">
      <c r="A52" s="11" t="s">
        <v>70</v>
      </c>
      <c r="B52" s="4" t="s">
        <v>186</v>
      </c>
      <c r="C52" s="2" t="s">
        <v>1</v>
      </c>
      <c r="D52" s="3">
        <v>2</v>
      </c>
      <c r="E52" s="3">
        <f t="shared" si="0"/>
        <v>2</v>
      </c>
      <c r="F52" s="25">
        <v>1419945</v>
      </c>
      <c r="G52" s="25">
        <f t="shared" si="1"/>
        <v>2839890</v>
      </c>
    </row>
    <row r="53" spans="1:7" x14ac:dyDescent="0.3">
      <c r="A53" s="9">
        <v>10</v>
      </c>
      <c r="B53" s="1" t="s">
        <v>71</v>
      </c>
      <c r="C53" s="2"/>
      <c r="D53" s="3"/>
      <c r="E53" s="3">
        <f t="shared" si="0"/>
        <v>0</v>
      </c>
      <c r="F53" s="19"/>
      <c r="G53" s="25">
        <f t="shared" si="1"/>
        <v>0</v>
      </c>
    </row>
    <row r="54" spans="1:7" x14ac:dyDescent="0.3">
      <c r="A54" s="11" t="s">
        <v>72</v>
      </c>
      <c r="B54" s="4" t="s">
        <v>187</v>
      </c>
      <c r="C54" s="2" t="s">
        <v>2</v>
      </c>
      <c r="D54" s="3">
        <v>4</v>
      </c>
      <c r="E54" s="3">
        <f t="shared" si="0"/>
        <v>3</v>
      </c>
      <c r="F54" s="17">
        <v>80981</v>
      </c>
      <c r="G54" s="25">
        <f t="shared" si="1"/>
        <v>242943</v>
      </c>
    </row>
    <row r="55" spans="1:7" x14ac:dyDescent="0.3">
      <c r="A55" s="11" t="s">
        <v>73</v>
      </c>
      <c r="B55" s="4" t="s">
        <v>188</v>
      </c>
      <c r="C55" s="2" t="s">
        <v>2</v>
      </c>
      <c r="D55" s="6">
        <v>2</v>
      </c>
      <c r="E55" s="3">
        <f t="shared" si="0"/>
        <v>2</v>
      </c>
      <c r="F55" s="17">
        <v>95232</v>
      </c>
      <c r="G55" s="25">
        <f t="shared" si="1"/>
        <v>190464</v>
      </c>
    </row>
    <row r="56" spans="1:7" ht="25" x14ac:dyDescent="0.3">
      <c r="A56" s="11" t="s">
        <v>74</v>
      </c>
      <c r="B56" s="4" t="s">
        <v>189</v>
      </c>
      <c r="C56" s="2" t="s">
        <v>2</v>
      </c>
      <c r="D56" s="6">
        <v>2</v>
      </c>
      <c r="E56" s="3">
        <f t="shared" si="0"/>
        <v>2</v>
      </c>
      <c r="F56" s="25">
        <v>1324000</v>
      </c>
      <c r="G56" s="25">
        <f t="shared" si="1"/>
        <v>2648000</v>
      </c>
    </row>
    <row r="57" spans="1:7" ht="25" x14ac:dyDescent="0.3">
      <c r="A57" s="11" t="s">
        <v>75</v>
      </c>
      <c r="B57" s="4" t="s">
        <v>190</v>
      </c>
      <c r="C57" s="2" t="s">
        <v>2</v>
      </c>
      <c r="D57" s="6">
        <v>2</v>
      </c>
      <c r="E57" s="3">
        <f t="shared" si="0"/>
        <v>2</v>
      </c>
      <c r="F57" s="25">
        <v>1545883</v>
      </c>
      <c r="G57" s="25">
        <f t="shared" si="1"/>
        <v>3091766</v>
      </c>
    </row>
    <row r="58" spans="1:7" x14ac:dyDescent="0.3">
      <c r="A58" s="11" t="s">
        <v>76</v>
      </c>
      <c r="B58" s="4" t="s">
        <v>191</v>
      </c>
      <c r="C58" s="2" t="s">
        <v>2</v>
      </c>
      <c r="D58" s="6">
        <v>2</v>
      </c>
      <c r="E58" s="3">
        <f t="shared" si="0"/>
        <v>2</v>
      </c>
      <c r="F58" s="17">
        <v>1006821</v>
      </c>
      <c r="G58" s="25">
        <f t="shared" si="1"/>
        <v>2013642</v>
      </c>
    </row>
    <row r="59" spans="1:7" x14ac:dyDescent="0.3">
      <c r="A59" s="11" t="s">
        <v>77</v>
      </c>
      <c r="B59" s="4" t="s">
        <v>85</v>
      </c>
      <c r="C59" s="2" t="s">
        <v>2</v>
      </c>
      <c r="D59" s="6">
        <v>200</v>
      </c>
      <c r="E59" s="3">
        <f t="shared" si="0"/>
        <v>171</v>
      </c>
      <c r="F59" s="17">
        <v>283956</v>
      </c>
      <c r="G59" s="25">
        <f t="shared" si="1"/>
        <v>48556476</v>
      </c>
    </row>
    <row r="60" spans="1:7" ht="25" x14ac:dyDescent="0.3">
      <c r="A60" s="11" t="s">
        <v>78</v>
      </c>
      <c r="B60" s="4" t="s">
        <v>192</v>
      </c>
      <c r="C60" s="2" t="s">
        <v>3</v>
      </c>
      <c r="D60" s="6">
        <v>12</v>
      </c>
      <c r="E60" s="3">
        <f t="shared" si="0"/>
        <v>10</v>
      </c>
      <c r="F60" s="17">
        <v>175629</v>
      </c>
      <c r="G60" s="25">
        <f t="shared" si="1"/>
        <v>1756290</v>
      </c>
    </row>
    <row r="61" spans="1:7" x14ac:dyDescent="0.3">
      <c r="A61" s="11" t="s">
        <v>79</v>
      </c>
      <c r="B61" s="4" t="s">
        <v>86</v>
      </c>
      <c r="C61" s="2" t="s">
        <v>3</v>
      </c>
      <c r="D61" s="3">
        <v>12</v>
      </c>
      <c r="E61" s="3">
        <f t="shared" si="0"/>
        <v>10</v>
      </c>
      <c r="F61" s="17">
        <v>24036</v>
      </c>
      <c r="G61" s="25">
        <f t="shared" si="1"/>
        <v>240360</v>
      </c>
    </row>
    <row r="62" spans="1:7" x14ac:dyDescent="0.3">
      <c r="A62" s="11" t="s">
        <v>80</v>
      </c>
      <c r="B62" s="4" t="s">
        <v>193</v>
      </c>
      <c r="C62" s="2" t="s">
        <v>2</v>
      </c>
      <c r="D62" s="3">
        <v>200</v>
      </c>
      <c r="E62" s="3">
        <f t="shared" si="0"/>
        <v>171</v>
      </c>
      <c r="F62" s="17">
        <v>1003491</v>
      </c>
      <c r="G62" s="25">
        <f t="shared" si="1"/>
        <v>171596961</v>
      </c>
    </row>
    <row r="63" spans="1:7" x14ac:dyDescent="0.3">
      <c r="A63" s="11" t="s">
        <v>81</v>
      </c>
      <c r="B63" s="4" t="s">
        <v>87</v>
      </c>
      <c r="C63" s="2" t="s">
        <v>4</v>
      </c>
      <c r="D63" s="3">
        <v>246</v>
      </c>
      <c r="E63" s="3">
        <f t="shared" si="0"/>
        <v>210</v>
      </c>
      <c r="F63" s="17">
        <v>9282</v>
      </c>
      <c r="G63" s="25">
        <f t="shared" si="1"/>
        <v>1949220</v>
      </c>
    </row>
    <row r="64" spans="1:7" x14ac:dyDescent="0.3">
      <c r="A64" s="11" t="s">
        <v>82</v>
      </c>
      <c r="B64" s="4" t="s">
        <v>194</v>
      </c>
      <c r="C64" s="2" t="s">
        <v>4</v>
      </c>
      <c r="D64" s="3">
        <v>246</v>
      </c>
      <c r="E64" s="3">
        <f t="shared" si="0"/>
        <v>210</v>
      </c>
      <c r="F64" s="17">
        <v>125623</v>
      </c>
      <c r="G64" s="25">
        <f t="shared" si="1"/>
        <v>26380830</v>
      </c>
    </row>
    <row r="65" spans="1:7" x14ac:dyDescent="0.3">
      <c r="A65" s="11" t="s">
        <v>83</v>
      </c>
      <c r="B65" s="4" t="s">
        <v>195</v>
      </c>
      <c r="C65" s="2" t="s">
        <v>3</v>
      </c>
      <c r="D65" s="3">
        <v>4</v>
      </c>
      <c r="E65" s="3">
        <f t="shared" si="0"/>
        <v>3</v>
      </c>
      <c r="F65" s="17">
        <v>22517</v>
      </c>
      <c r="G65" s="25">
        <f t="shared" si="1"/>
        <v>67551</v>
      </c>
    </row>
    <row r="66" spans="1:7" ht="25" x14ac:dyDescent="0.3">
      <c r="A66" s="11" t="s">
        <v>84</v>
      </c>
      <c r="B66" s="4" t="s">
        <v>196</v>
      </c>
      <c r="C66" s="2" t="s">
        <v>3</v>
      </c>
      <c r="D66" s="3">
        <v>4</v>
      </c>
      <c r="E66" s="3">
        <f t="shared" si="0"/>
        <v>3</v>
      </c>
      <c r="F66" s="17">
        <v>95510</v>
      </c>
      <c r="G66" s="25">
        <f t="shared" si="1"/>
        <v>286530</v>
      </c>
    </row>
    <row r="67" spans="1:7" x14ac:dyDescent="0.3">
      <c r="A67" s="11" t="s">
        <v>88</v>
      </c>
      <c r="B67" s="4" t="s">
        <v>197</v>
      </c>
      <c r="C67" s="2" t="s">
        <v>1</v>
      </c>
      <c r="D67" s="3">
        <v>2</v>
      </c>
      <c r="E67" s="3">
        <f t="shared" si="0"/>
        <v>2</v>
      </c>
      <c r="F67" s="17">
        <v>1320209</v>
      </c>
      <c r="G67" s="25">
        <f t="shared" si="1"/>
        <v>2640418</v>
      </c>
    </row>
    <row r="68" spans="1:7" x14ac:dyDescent="0.3">
      <c r="A68" s="11" t="s">
        <v>89</v>
      </c>
      <c r="B68" s="4" t="s">
        <v>198</v>
      </c>
      <c r="C68" s="2" t="s">
        <v>1</v>
      </c>
      <c r="D68" s="3">
        <v>2</v>
      </c>
      <c r="E68" s="3">
        <f t="shared" si="0"/>
        <v>2</v>
      </c>
      <c r="F68" s="17">
        <v>675790</v>
      </c>
      <c r="G68" s="25">
        <f t="shared" si="1"/>
        <v>1351580</v>
      </c>
    </row>
    <row r="69" spans="1:7" x14ac:dyDescent="0.3">
      <c r="A69" s="11" t="s">
        <v>90</v>
      </c>
      <c r="B69" s="4" t="s">
        <v>199</v>
      </c>
      <c r="C69" s="2" t="s">
        <v>1</v>
      </c>
      <c r="D69" s="3">
        <v>2</v>
      </c>
      <c r="E69" s="3">
        <f t="shared" si="0"/>
        <v>2</v>
      </c>
      <c r="F69" s="17">
        <v>923375</v>
      </c>
      <c r="G69" s="25">
        <f t="shared" si="1"/>
        <v>1846750</v>
      </c>
    </row>
    <row r="70" spans="1:7" x14ac:dyDescent="0.3">
      <c r="A70" s="9">
        <v>11</v>
      </c>
      <c r="B70" s="1" t="s">
        <v>13</v>
      </c>
      <c r="C70" s="2"/>
      <c r="D70" s="3"/>
      <c r="E70" s="3">
        <f t="shared" si="0"/>
        <v>0</v>
      </c>
      <c r="F70" s="17"/>
      <c r="G70" s="25">
        <f t="shared" si="1"/>
        <v>0</v>
      </c>
    </row>
    <row r="71" spans="1:7" x14ac:dyDescent="0.3">
      <c r="A71" s="11" t="s">
        <v>38</v>
      </c>
      <c r="B71" s="4" t="s">
        <v>200</v>
      </c>
      <c r="C71" s="2" t="s">
        <v>1</v>
      </c>
      <c r="D71" s="3">
        <v>2</v>
      </c>
      <c r="E71" s="3">
        <f t="shared" si="0"/>
        <v>2</v>
      </c>
      <c r="F71" s="17">
        <v>1784744</v>
      </c>
      <c r="G71" s="25">
        <f t="shared" si="1"/>
        <v>3569488</v>
      </c>
    </row>
    <row r="72" spans="1:7" x14ac:dyDescent="0.3">
      <c r="A72" s="10" t="s">
        <v>92</v>
      </c>
      <c r="B72" s="4" t="s">
        <v>201</v>
      </c>
      <c r="C72" s="2" t="s">
        <v>4</v>
      </c>
      <c r="D72" s="3">
        <v>34</v>
      </c>
      <c r="E72" s="3">
        <f t="shared" si="0"/>
        <v>29</v>
      </c>
      <c r="F72" s="17">
        <v>311993</v>
      </c>
      <c r="G72" s="25">
        <f t="shared" si="1"/>
        <v>9047797</v>
      </c>
    </row>
    <row r="73" spans="1:7" x14ac:dyDescent="0.3">
      <c r="A73" s="9">
        <v>12</v>
      </c>
      <c r="B73" s="1" t="s">
        <v>91</v>
      </c>
      <c r="C73" s="2"/>
      <c r="D73" s="3"/>
      <c r="E73" s="3">
        <f t="shared" si="0"/>
        <v>0</v>
      </c>
      <c r="F73" s="19"/>
      <c r="G73" s="25">
        <f t="shared" si="1"/>
        <v>0</v>
      </c>
    </row>
    <row r="74" spans="1:7" x14ac:dyDescent="0.3">
      <c r="A74" s="11" t="s">
        <v>39</v>
      </c>
      <c r="B74" s="4" t="s">
        <v>202</v>
      </c>
      <c r="C74" s="2" t="s">
        <v>1</v>
      </c>
      <c r="D74" s="3">
        <v>20</v>
      </c>
      <c r="E74" s="3">
        <f t="shared" ref="E74:E105" si="2">ROUND(D74*0.854,0)</f>
        <v>17</v>
      </c>
      <c r="F74" s="17">
        <v>1620372</v>
      </c>
      <c r="G74" s="25">
        <f t="shared" ref="G74:G105" si="3">ROUND(F74*E74,0)</f>
        <v>27546324</v>
      </c>
    </row>
    <row r="75" spans="1:7" x14ac:dyDescent="0.3">
      <c r="A75" s="10" t="s">
        <v>125</v>
      </c>
      <c r="B75" s="4" t="s">
        <v>203</v>
      </c>
      <c r="C75" s="2" t="s">
        <v>1</v>
      </c>
      <c r="D75" s="3">
        <v>2</v>
      </c>
      <c r="E75" s="3">
        <f t="shared" si="2"/>
        <v>2</v>
      </c>
      <c r="F75" s="17">
        <v>81616</v>
      </c>
      <c r="G75" s="25">
        <f t="shared" si="3"/>
        <v>163232</v>
      </c>
    </row>
    <row r="76" spans="1:7" ht="26" x14ac:dyDescent="0.3">
      <c r="A76" s="9">
        <v>13</v>
      </c>
      <c r="B76" s="1" t="s">
        <v>93</v>
      </c>
      <c r="C76" s="2"/>
      <c r="D76" s="3"/>
      <c r="E76" s="3">
        <f t="shared" si="2"/>
        <v>0</v>
      </c>
      <c r="F76" s="19"/>
      <c r="G76" s="25">
        <f t="shared" si="3"/>
        <v>0</v>
      </c>
    </row>
    <row r="77" spans="1:7" ht="25" x14ac:dyDescent="0.3">
      <c r="A77" s="10" t="s">
        <v>114</v>
      </c>
      <c r="B77" s="4" t="s">
        <v>94</v>
      </c>
      <c r="C77" s="2" t="s">
        <v>1</v>
      </c>
      <c r="D77" s="3">
        <v>44</v>
      </c>
      <c r="E77" s="3">
        <f t="shared" si="2"/>
        <v>38</v>
      </c>
      <c r="F77" s="25">
        <v>174329</v>
      </c>
      <c r="G77" s="25">
        <f t="shared" si="3"/>
        <v>6624502</v>
      </c>
    </row>
    <row r="78" spans="1:7" ht="25" x14ac:dyDescent="0.3">
      <c r="A78" s="10" t="s">
        <v>115</v>
      </c>
      <c r="B78" s="4" t="s">
        <v>95</v>
      </c>
      <c r="C78" s="2" t="s">
        <v>1</v>
      </c>
      <c r="D78" s="3">
        <v>44</v>
      </c>
      <c r="E78" s="3">
        <f t="shared" si="2"/>
        <v>38</v>
      </c>
      <c r="F78" s="25">
        <v>289234</v>
      </c>
      <c r="G78" s="25">
        <f t="shared" si="3"/>
        <v>10990892</v>
      </c>
    </row>
    <row r="79" spans="1:7" ht="25" x14ac:dyDescent="0.3">
      <c r="A79" s="10" t="s">
        <v>116</v>
      </c>
      <c r="B79" s="4" t="s">
        <v>96</v>
      </c>
      <c r="C79" s="2" t="s">
        <v>1</v>
      </c>
      <c r="D79" s="3">
        <v>38</v>
      </c>
      <c r="E79" s="3">
        <f t="shared" si="2"/>
        <v>32</v>
      </c>
      <c r="F79" s="25">
        <v>236494</v>
      </c>
      <c r="G79" s="25">
        <f t="shared" si="3"/>
        <v>7567808</v>
      </c>
    </row>
    <row r="80" spans="1:7" x14ac:dyDescent="0.3">
      <c r="A80" s="10" t="s">
        <v>117</v>
      </c>
      <c r="B80" s="4" t="s">
        <v>97</v>
      </c>
      <c r="C80" s="2" t="s">
        <v>1</v>
      </c>
      <c r="D80" s="3">
        <v>28</v>
      </c>
      <c r="E80" s="3">
        <f t="shared" si="2"/>
        <v>24</v>
      </c>
      <c r="F80" s="17">
        <v>354546</v>
      </c>
      <c r="G80" s="25">
        <f t="shared" si="3"/>
        <v>8509104</v>
      </c>
    </row>
    <row r="81" spans="1:7" x14ac:dyDescent="0.3">
      <c r="A81" s="10" t="s">
        <v>118</v>
      </c>
      <c r="B81" s="4" t="s">
        <v>98</v>
      </c>
      <c r="C81" s="2" t="s">
        <v>1</v>
      </c>
      <c r="D81" s="3">
        <v>10</v>
      </c>
      <c r="E81" s="3">
        <f t="shared" si="2"/>
        <v>9</v>
      </c>
      <c r="F81" s="17">
        <v>138630</v>
      </c>
      <c r="G81" s="25">
        <f t="shared" si="3"/>
        <v>1247670</v>
      </c>
    </row>
    <row r="82" spans="1:7" x14ac:dyDescent="0.3">
      <c r="A82" s="10" t="s">
        <v>126</v>
      </c>
      <c r="B82" s="4" t="s">
        <v>99</v>
      </c>
      <c r="C82" s="2" t="s">
        <v>1</v>
      </c>
      <c r="D82" s="3">
        <v>52</v>
      </c>
      <c r="E82" s="3">
        <f t="shared" si="2"/>
        <v>44</v>
      </c>
      <c r="F82" s="17">
        <v>87358</v>
      </c>
      <c r="G82" s="25">
        <f t="shared" si="3"/>
        <v>3843752</v>
      </c>
    </row>
    <row r="83" spans="1:7" x14ac:dyDescent="0.3">
      <c r="A83" s="10" t="s">
        <v>127</v>
      </c>
      <c r="B83" s="4" t="s">
        <v>100</v>
      </c>
      <c r="C83" s="2" t="s">
        <v>1</v>
      </c>
      <c r="D83" s="3">
        <v>4</v>
      </c>
      <c r="E83" s="3">
        <f t="shared" si="2"/>
        <v>3</v>
      </c>
      <c r="F83" s="17">
        <v>149837</v>
      </c>
      <c r="G83" s="25">
        <f t="shared" si="3"/>
        <v>449511</v>
      </c>
    </row>
    <row r="84" spans="1:7" x14ac:dyDescent="0.3">
      <c r="A84" s="10" t="s">
        <v>128</v>
      </c>
      <c r="B84" s="4" t="s">
        <v>101</v>
      </c>
      <c r="C84" s="2" t="s">
        <v>1</v>
      </c>
      <c r="D84" s="3">
        <v>68</v>
      </c>
      <c r="E84" s="3">
        <f t="shared" si="2"/>
        <v>58</v>
      </c>
      <c r="F84" s="17">
        <v>137396</v>
      </c>
      <c r="G84" s="25">
        <f t="shared" si="3"/>
        <v>7968968</v>
      </c>
    </row>
    <row r="85" spans="1:7" x14ac:dyDescent="0.3">
      <c r="A85" s="10" t="s">
        <v>129</v>
      </c>
      <c r="B85" s="4" t="s">
        <v>101</v>
      </c>
      <c r="C85" s="2" t="s">
        <v>1</v>
      </c>
      <c r="D85" s="3">
        <v>14</v>
      </c>
      <c r="E85" s="3">
        <f t="shared" si="2"/>
        <v>12</v>
      </c>
      <c r="F85" s="17">
        <v>432250</v>
      </c>
      <c r="G85" s="25">
        <f t="shared" si="3"/>
        <v>5187000</v>
      </c>
    </row>
    <row r="86" spans="1:7" x14ac:dyDescent="0.3">
      <c r="A86" s="10" t="s">
        <v>130</v>
      </c>
      <c r="B86" s="4" t="s">
        <v>102</v>
      </c>
      <c r="C86" s="2" t="s">
        <v>1</v>
      </c>
      <c r="D86" s="3">
        <v>66</v>
      </c>
      <c r="E86" s="3">
        <f t="shared" si="2"/>
        <v>56</v>
      </c>
      <c r="F86" s="17">
        <v>514296</v>
      </c>
      <c r="G86" s="25">
        <f t="shared" si="3"/>
        <v>28800576</v>
      </c>
    </row>
    <row r="87" spans="1:7" x14ac:dyDescent="0.3">
      <c r="A87" s="10" t="s">
        <v>131</v>
      </c>
      <c r="B87" s="4" t="s">
        <v>103</v>
      </c>
      <c r="C87" s="2" t="s">
        <v>1</v>
      </c>
      <c r="D87" s="3">
        <v>124</v>
      </c>
      <c r="E87" s="3">
        <f t="shared" si="2"/>
        <v>106</v>
      </c>
      <c r="F87" s="17">
        <v>138350</v>
      </c>
      <c r="G87" s="25">
        <f t="shared" si="3"/>
        <v>14665100</v>
      </c>
    </row>
    <row r="88" spans="1:7" x14ac:dyDescent="0.3">
      <c r="A88" s="10" t="s">
        <v>132</v>
      </c>
      <c r="B88" s="4" t="s">
        <v>104</v>
      </c>
      <c r="C88" s="2" t="s">
        <v>1</v>
      </c>
      <c r="D88" s="3">
        <v>36</v>
      </c>
      <c r="E88" s="3">
        <f t="shared" si="2"/>
        <v>31</v>
      </c>
      <c r="F88" s="17">
        <v>159647</v>
      </c>
      <c r="G88" s="25">
        <f t="shared" si="3"/>
        <v>4949057</v>
      </c>
    </row>
    <row r="89" spans="1:7" ht="25" x14ac:dyDescent="0.3">
      <c r="A89" s="10" t="s">
        <v>133</v>
      </c>
      <c r="B89" s="4" t="s">
        <v>105</v>
      </c>
      <c r="C89" s="2" t="s">
        <v>1</v>
      </c>
      <c r="D89" s="3">
        <v>16</v>
      </c>
      <c r="E89" s="3">
        <f t="shared" si="2"/>
        <v>14</v>
      </c>
      <c r="F89" s="25">
        <v>5340763</v>
      </c>
      <c r="G89" s="25">
        <f t="shared" si="3"/>
        <v>74770682</v>
      </c>
    </row>
    <row r="90" spans="1:7" ht="25" x14ac:dyDescent="0.3">
      <c r="A90" s="10" t="s">
        <v>134</v>
      </c>
      <c r="B90" s="4" t="s">
        <v>106</v>
      </c>
      <c r="C90" s="2" t="s">
        <v>1</v>
      </c>
      <c r="D90" s="3">
        <v>4</v>
      </c>
      <c r="E90" s="3">
        <f t="shared" si="2"/>
        <v>3</v>
      </c>
      <c r="F90" s="25">
        <v>7295235</v>
      </c>
      <c r="G90" s="25">
        <f t="shared" si="3"/>
        <v>21885705</v>
      </c>
    </row>
    <row r="91" spans="1:7" x14ac:dyDescent="0.3">
      <c r="A91" s="10" t="s">
        <v>135</v>
      </c>
      <c r="B91" s="4" t="s">
        <v>107</v>
      </c>
      <c r="C91" s="2" t="s">
        <v>1</v>
      </c>
      <c r="D91" s="3">
        <v>124</v>
      </c>
      <c r="E91" s="3">
        <f t="shared" si="2"/>
        <v>106</v>
      </c>
      <c r="F91" s="17">
        <v>55761</v>
      </c>
      <c r="G91" s="25">
        <f t="shared" si="3"/>
        <v>5910666</v>
      </c>
    </row>
    <row r="92" spans="1:7" x14ac:dyDescent="0.3">
      <c r="A92" s="10" t="s">
        <v>136</v>
      </c>
      <c r="B92" s="4" t="s">
        <v>108</v>
      </c>
      <c r="C92" s="2" t="s">
        <v>1</v>
      </c>
      <c r="D92" s="3">
        <v>36</v>
      </c>
      <c r="E92" s="3">
        <f t="shared" si="2"/>
        <v>31</v>
      </c>
      <c r="F92" s="17">
        <v>129756</v>
      </c>
      <c r="G92" s="25">
        <f t="shared" si="3"/>
        <v>4022436</v>
      </c>
    </row>
    <row r="93" spans="1:7" x14ac:dyDescent="0.3">
      <c r="A93" s="10" t="s">
        <v>137</v>
      </c>
      <c r="B93" s="4" t="s">
        <v>109</v>
      </c>
      <c r="C93" s="2" t="s">
        <v>1</v>
      </c>
      <c r="D93" s="3">
        <v>64</v>
      </c>
      <c r="E93" s="3">
        <f t="shared" si="2"/>
        <v>55</v>
      </c>
      <c r="F93" s="17">
        <v>192669</v>
      </c>
      <c r="G93" s="25">
        <f t="shared" si="3"/>
        <v>10596795</v>
      </c>
    </row>
    <row r="94" spans="1:7" x14ac:dyDescent="0.3">
      <c r="A94" s="10" t="s">
        <v>138</v>
      </c>
      <c r="B94" s="4" t="s">
        <v>110</v>
      </c>
      <c r="C94" s="2" t="s">
        <v>1</v>
      </c>
      <c r="D94" s="3">
        <v>16</v>
      </c>
      <c r="E94" s="3">
        <f t="shared" si="2"/>
        <v>14</v>
      </c>
      <c r="F94" s="17">
        <v>619603</v>
      </c>
      <c r="G94" s="25">
        <f t="shared" si="3"/>
        <v>8674442</v>
      </c>
    </row>
    <row r="95" spans="1:7" ht="25" x14ac:dyDescent="0.3">
      <c r="A95" s="10" t="s">
        <v>139</v>
      </c>
      <c r="B95" s="4" t="s">
        <v>111</v>
      </c>
      <c r="C95" s="2" t="s">
        <v>1</v>
      </c>
      <c r="D95" s="3">
        <v>62</v>
      </c>
      <c r="E95" s="3">
        <f t="shared" si="2"/>
        <v>53</v>
      </c>
      <c r="F95" s="25">
        <v>1307473</v>
      </c>
      <c r="G95" s="25">
        <f t="shared" si="3"/>
        <v>69296069</v>
      </c>
    </row>
    <row r="96" spans="1:7" ht="25" x14ac:dyDescent="0.3">
      <c r="A96" s="10" t="s">
        <v>140</v>
      </c>
      <c r="B96" s="4" t="s">
        <v>112</v>
      </c>
      <c r="C96" s="2" t="s">
        <v>1</v>
      </c>
      <c r="D96" s="3">
        <v>18</v>
      </c>
      <c r="E96" s="3">
        <f t="shared" si="2"/>
        <v>15</v>
      </c>
      <c r="F96" s="25">
        <v>2162358</v>
      </c>
      <c r="G96" s="25">
        <f t="shared" si="3"/>
        <v>32435370</v>
      </c>
    </row>
    <row r="97" spans="1:9" ht="26" x14ac:dyDescent="0.3">
      <c r="A97" s="9">
        <v>14</v>
      </c>
      <c r="B97" s="1" t="s">
        <v>113</v>
      </c>
      <c r="C97" s="2"/>
      <c r="D97" s="3"/>
      <c r="E97" s="3">
        <f t="shared" si="2"/>
        <v>0</v>
      </c>
      <c r="F97" s="19"/>
      <c r="G97" s="25">
        <f t="shared" si="3"/>
        <v>0</v>
      </c>
    </row>
    <row r="98" spans="1:9" x14ac:dyDescent="0.3">
      <c r="A98" s="11" t="s">
        <v>141</v>
      </c>
      <c r="B98" s="4" t="s">
        <v>204</v>
      </c>
      <c r="C98" s="2" t="s">
        <v>4</v>
      </c>
      <c r="D98" s="3">
        <v>9122</v>
      </c>
      <c r="E98" s="3">
        <f t="shared" si="2"/>
        <v>7790</v>
      </c>
      <c r="F98" s="17">
        <v>44756</v>
      </c>
      <c r="G98" s="25">
        <f t="shared" si="3"/>
        <v>348649240</v>
      </c>
    </row>
    <row r="99" spans="1:9" x14ac:dyDescent="0.3">
      <c r="A99" s="11" t="s">
        <v>142</v>
      </c>
      <c r="B99" s="4" t="s">
        <v>205</v>
      </c>
      <c r="C99" s="2" t="s">
        <v>4</v>
      </c>
      <c r="D99" s="3">
        <v>2622</v>
      </c>
      <c r="E99" s="3">
        <f t="shared" si="2"/>
        <v>2239</v>
      </c>
      <c r="F99" s="17">
        <v>93958</v>
      </c>
      <c r="G99" s="25">
        <f t="shared" si="3"/>
        <v>210371962</v>
      </c>
    </row>
    <row r="100" spans="1:9" x14ac:dyDescent="0.3">
      <c r="A100" s="11" t="s">
        <v>143</v>
      </c>
      <c r="B100" s="4" t="s">
        <v>206</v>
      </c>
      <c r="C100" s="2" t="s">
        <v>4</v>
      </c>
      <c r="D100" s="3">
        <v>2</v>
      </c>
      <c r="E100" s="3">
        <f t="shared" si="2"/>
        <v>2</v>
      </c>
      <c r="F100" s="17">
        <v>147502</v>
      </c>
      <c r="G100" s="25">
        <f t="shared" si="3"/>
        <v>295004</v>
      </c>
    </row>
    <row r="101" spans="1:9" x14ac:dyDescent="0.3">
      <c r="A101" s="11" t="s">
        <v>144</v>
      </c>
      <c r="B101" s="4" t="s">
        <v>207</v>
      </c>
      <c r="C101" s="2" t="s">
        <v>4</v>
      </c>
      <c r="D101" s="3">
        <v>2</v>
      </c>
      <c r="E101" s="3">
        <f t="shared" si="2"/>
        <v>2</v>
      </c>
      <c r="F101" s="17">
        <v>234851</v>
      </c>
      <c r="G101" s="25">
        <f t="shared" si="3"/>
        <v>469702</v>
      </c>
    </row>
    <row r="102" spans="1:9" x14ac:dyDescent="0.3">
      <c r="A102" s="11" t="s">
        <v>145</v>
      </c>
      <c r="B102" s="4" t="s">
        <v>208</v>
      </c>
      <c r="C102" s="2" t="s">
        <v>4</v>
      </c>
      <c r="D102" s="3">
        <v>2</v>
      </c>
      <c r="E102" s="3">
        <f t="shared" si="2"/>
        <v>2</v>
      </c>
      <c r="F102" s="17">
        <v>61997</v>
      </c>
      <c r="G102" s="25">
        <f t="shared" si="3"/>
        <v>123994</v>
      </c>
    </row>
    <row r="103" spans="1:9" x14ac:dyDescent="0.3">
      <c r="A103" s="9" t="s">
        <v>120</v>
      </c>
      <c r="B103" s="1" t="s">
        <v>119</v>
      </c>
      <c r="C103" s="2"/>
      <c r="D103" s="3"/>
      <c r="E103" s="3">
        <f t="shared" si="2"/>
        <v>0</v>
      </c>
      <c r="F103" s="19"/>
      <c r="G103" s="25">
        <f t="shared" si="3"/>
        <v>0</v>
      </c>
    </row>
    <row r="104" spans="1:9" x14ac:dyDescent="0.3">
      <c r="A104" s="26" t="s">
        <v>121</v>
      </c>
      <c r="B104" s="4" t="s">
        <v>209</v>
      </c>
      <c r="C104" s="2" t="s">
        <v>1</v>
      </c>
      <c r="D104" s="3">
        <v>886</v>
      </c>
      <c r="E104" s="3">
        <f t="shared" si="2"/>
        <v>757</v>
      </c>
      <c r="F104" s="25">
        <v>25571</v>
      </c>
      <c r="G104" s="25">
        <f t="shared" si="3"/>
        <v>19357247</v>
      </c>
    </row>
    <row r="105" spans="1:9" ht="62.5" x14ac:dyDescent="0.3">
      <c r="A105" s="26" t="s">
        <v>122</v>
      </c>
      <c r="B105" s="4" t="s">
        <v>210</v>
      </c>
      <c r="C105" s="2" t="s">
        <v>1</v>
      </c>
      <c r="D105" s="3">
        <v>80</v>
      </c>
      <c r="E105" s="3">
        <f t="shared" si="2"/>
        <v>68</v>
      </c>
      <c r="F105" s="25">
        <v>577326.66</v>
      </c>
      <c r="G105" s="25">
        <f t="shared" si="3"/>
        <v>39258213</v>
      </c>
    </row>
    <row r="106" spans="1:9" x14ac:dyDescent="0.3">
      <c r="A106" s="47" t="s">
        <v>40</v>
      </c>
      <c r="B106" s="47"/>
      <c r="C106" s="47"/>
      <c r="D106" s="47"/>
      <c r="E106" s="47"/>
      <c r="F106" s="47"/>
      <c r="G106" s="20">
        <f>+SUM(G6:G105)</f>
        <v>5137407408</v>
      </c>
      <c r="H106" s="21"/>
      <c r="I106" s="21"/>
    </row>
    <row r="107" spans="1:9" x14ac:dyDescent="0.3">
      <c r="A107" s="22"/>
      <c r="B107" s="22"/>
      <c r="C107" s="22"/>
      <c r="D107" s="22"/>
      <c r="E107" s="22"/>
      <c r="F107" s="22"/>
      <c r="G107" s="23"/>
      <c r="H107" s="21"/>
      <c r="I107" s="21"/>
    </row>
    <row r="108" spans="1:9" x14ac:dyDescent="0.3">
      <c r="A108" s="22"/>
      <c r="B108" s="43" t="s">
        <v>42</v>
      </c>
      <c r="C108" s="43"/>
      <c r="D108" s="43"/>
      <c r="E108" s="43"/>
      <c r="F108" s="43"/>
      <c r="G108" s="20">
        <f>+G6</f>
        <v>130000000</v>
      </c>
      <c r="H108" s="21"/>
      <c r="I108" s="21"/>
    </row>
    <row r="109" spans="1:9" x14ac:dyDescent="0.3">
      <c r="A109" s="22"/>
      <c r="B109" s="43" t="s">
        <v>43</v>
      </c>
      <c r="C109" s="43"/>
      <c r="D109" s="43"/>
      <c r="E109" s="43"/>
      <c r="F109" s="43"/>
      <c r="G109" s="20">
        <f>SUM(G8:G105)</f>
        <v>5007407408</v>
      </c>
      <c r="H109" s="21"/>
      <c r="I109" s="21"/>
    </row>
    <row r="110" spans="1:9" x14ac:dyDescent="0.3">
      <c r="A110" s="22"/>
      <c r="B110" s="46" t="s">
        <v>149</v>
      </c>
      <c r="C110" s="48" t="s">
        <v>45</v>
      </c>
      <c r="D110" s="48"/>
      <c r="E110" s="27"/>
      <c r="F110" s="24">
        <v>0.25</v>
      </c>
      <c r="G110" s="20">
        <f>ROUND(F110*$G$109,0)</f>
        <v>1251851852</v>
      </c>
      <c r="H110" s="21"/>
      <c r="I110" s="21"/>
    </row>
    <row r="111" spans="1:9" x14ac:dyDescent="0.3">
      <c r="A111" s="22"/>
      <c r="B111" s="46"/>
      <c r="C111" s="48" t="s">
        <v>46</v>
      </c>
      <c r="D111" s="48"/>
      <c r="E111" s="27"/>
      <c r="F111" s="24">
        <v>0.01</v>
      </c>
      <c r="G111" s="20">
        <f t="shared" ref="G111:G113" si="4">ROUND(F111*$G$109,0)</f>
        <v>50074074</v>
      </c>
      <c r="H111" s="21"/>
      <c r="I111" s="21"/>
    </row>
    <row r="112" spans="1:9" x14ac:dyDescent="0.3">
      <c r="A112" s="22"/>
      <c r="B112" s="46"/>
      <c r="C112" s="48" t="s">
        <v>47</v>
      </c>
      <c r="D112" s="48"/>
      <c r="E112" s="27"/>
      <c r="F112" s="24">
        <v>0.05</v>
      </c>
      <c r="G112" s="20">
        <f t="shared" si="4"/>
        <v>250370370</v>
      </c>
      <c r="H112" s="21"/>
      <c r="I112" s="21"/>
    </row>
    <row r="113" spans="1:9" x14ac:dyDescent="0.3">
      <c r="A113" s="22"/>
      <c r="B113" s="46"/>
      <c r="C113" s="48" t="s">
        <v>146</v>
      </c>
      <c r="D113" s="48"/>
      <c r="E113" s="27"/>
      <c r="F113" s="24">
        <f>F110+F111+F112</f>
        <v>0.31</v>
      </c>
      <c r="G113" s="20">
        <f t="shared" si="4"/>
        <v>1552296296</v>
      </c>
      <c r="H113" s="21"/>
      <c r="I113" s="21"/>
    </row>
    <row r="114" spans="1:9" x14ac:dyDescent="0.3">
      <c r="A114" s="22"/>
      <c r="B114" s="46"/>
      <c r="C114" s="48" t="s">
        <v>147</v>
      </c>
      <c r="D114" s="48"/>
      <c r="E114" s="27"/>
      <c r="F114" s="24">
        <v>0.04</v>
      </c>
      <c r="G114" s="20">
        <f>ROUND(F114*G109,0)</f>
        <v>200296296</v>
      </c>
      <c r="H114" s="21"/>
      <c r="I114" s="21"/>
    </row>
    <row r="115" spans="1:9" x14ac:dyDescent="0.3">
      <c r="A115" s="22"/>
      <c r="B115" s="43" t="s">
        <v>148</v>
      </c>
      <c r="C115" s="43"/>
      <c r="D115" s="43"/>
      <c r="E115" s="43"/>
      <c r="F115" s="43"/>
      <c r="G115" s="20">
        <f>G109+G113+G114</f>
        <v>6760000000</v>
      </c>
      <c r="H115" s="21"/>
      <c r="I115" s="21"/>
    </row>
    <row r="116" spans="1:9" x14ac:dyDescent="0.3">
      <c r="A116" s="22"/>
      <c r="B116" s="43" t="s">
        <v>44</v>
      </c>
      <c r="C116" s="43"/>
      <c r="D116" s="43"/>
      <c r="E116" s="43"/>
      <c r="F116" s="43"/>
      <c r="G116" s="20">
        <f>G115+G108</f>
        <v>6890000000</v>
      </c>
      <c r="H116" s="21"/>
      <c r="I116" s="21"/>
    </row>
    <row r="117" spans="1:9" x14ac:dyDescent="0.3">
      <c r="A117" s="22"/>
      <c r="B117" s="22"/>
      <c r="C117" s="48" t="s">
        <v>212</v>
      </c>
      <c r="D117" s="48"/>
      <c r="E117" s="27"/>
      <c r="F117" s="24">
        <v>7.0000000000000007E-2</v>
      </c>
      <c r="G117" s="20">
        <f>ROUND(F117*G116,0)</f>
        <v>482300000</v>
      </c>
      <c r="H117" s="21"/>
      <c r="I117" s="21"/>
    </row>
    <row r="119" spans="1:9" x14ac:dyDescent="0.3">
      <c r="G119" s="28"/>
    </row>
    <row r="122" spans="1:9" ht="48" customHeight="1" x14ac:dyDescent="0.3">
      <c r="B122" s="44" t="s">
        <v>123</v>
      </c>
      <c r="C122" s="44"/>
      <c r="D122" s="44"/>
      <c r="E122" s="29"/>
    </row>
    <row r="125" spans="1:9" ht="48" customHeight="1" x14ac:dyDescent="0.3">
      <c r="B125" s="44" t="s">
        <v>124</v>
      </c>
      <c r="C125" s="44"/>
      <c r="D125" s="44"/>
      <c r="E125" s="29"/>
    </row>
  </sheetData>
  <mergeCells count="15">
    <mergeCell ref="B122:D122"/>
    <mergeCell ref="B125:D125"/>
    <mergeCell ref="A106:F106"/>
    <mergeCell ref="B110:B114"/>
    <mergeCell ref="A1:G3"/>
    <mergeCell ref="B108:F108"/>
    <mergeCell ref="B109:F109"/>
    <mergeCell ref="B116:F116"/>
    <mergeCell ref="C110:D110"/>
    <mergeCell ref="C111:D111"/>
    <mergeCell ref="C112:D112"/>
    <mergeCell ref="C114:D114"/>
    <mergeCell ref="C113:D113"/>
    <mergeCell ref="B115:F115"/>
    <mergeCell ref="C117:D117"/>
  </mergeCells>
  <phoneticPr fontId="8" type="noConversion"/>
  <pageMargins left="0.70866141732283472" right="0.70866141732283472" top="0.74803149606299213" bottom="0.74803149606299213" header="0.31496062992125984" footer="0.31496062992125984"/>
  <pageSetup paperSize="172" scale="32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420C9-F6AA-4C00-A066-FD7428C5ED5C}">
  <sheetPr>
    <pageSetUpPr fitToPage="1"/>
  </sheetPr>
  <dimension ref="A1:I123"/>
  <sheetViews>
    <sheetView tabSelected="1" view="pageBreakPreview" topLeftCell="A100" zoomScaleNormal="100" zoomScaleSheetLayoutView="100" workbookViewId="0">
      <selection activeCell="I116" sqref="I116"/>
    </sheetView>
  </sheetViews>
  <sheetFormatPr baseColWidth="10" defaultColWidth="11.453125" defaultRowHeight="14" x14ac:dyDescent="0.3"/>
  <cols>
    <col min="1" max="1" width="5.7265625" style="15" customWidth="1"/>
    <col min="2" max="2" width="48.7265625" style="15" customWidth="1"/>
    <col min="3" max="3" width="6.08984375" style="15" customWidth="1"/>
    <col min="4" max="4" width="12.7265625" style="15" hidden="1" customWidth="1"/>
    <col min="5" max="5" width="9.1796875" style="15" customWidth="1"/>
    <col min="6" max="6" width="14" style="15" customWidth="1"/>
    <col min="7" max="7" width="15.7265625" style="15" customWidth="1"/>
    <col min="8" max="9" width="14.81640625" style="15" bestFit="1" customWidth="1"/>
    <col min="10" max="16384" width="11.453125" style="15"/>
  </cols>
  <sheetData>
    <row r="1" spans="1:7" ht="23.25" customHeight="1" x14ac:dyDescent="0.3">
      <c r="A1" s="45" t="s">
        <v>211</v>
      </c>
      <c r="B1" s="45"/>
      <c r="C1" s="45"/>
      <c r="D1" s="45"/>
      <c r="E1" s="45"/>
      <c r="F1" s="45"/>
      <c r="G1" s="45"/>
    </row>
    <row r="2" spans="1:7" ht="23.25" customHeight="1" x14ac:dyDescent="0.3">
      <c r="A2" s="45"/>
      <c r="B2" s="45"/>
      <c r="C2" s="45"/>
      <c r="D2" s="45"/>
      <c r="E2" s="45"/>
      <c r="F2" s="45"/>
      <c r="G2" s="45"/>
    </row>
    <row r="3" spans="1:7" ht="23.25" customHeight="1" x14ac:dyDescent="0.3">
      <c r="A3" s="45"/>
      <c r="B3" s="45"/>
      <c r="C3" s="45"/>
      <c r="D3" s="45"/>
      <c r="E3" s="45"/>
      <c r="F3" s="45"/>
      <c r="G3" s="45"/>
    </row>
    <row r="4" spans="1:7" ht="42" customHeight="1" x14ac:dyDescent="0.3">
      <c r="A4" s="12" t="s">
        <v>7</v>
      </c>
      <c r="B4" s="12" t="s">
        <v>0</v>
      </c>
      <c r="C4" s="12" t="s">
        <v>1</v>
      </c>
      <c r="D4" s="12" t="s">
        <v>8</v>
      </c>
      <c r="E4" s="12" t="s">
        <v>213</v>
      </c>
      <c r="F4" s="13" t="s">
        <v>6</v>
      </c>
      <c r="G4" s="13" t="s">
        <v>41</v>
      </c>
    </row>
    <row r="5" spans="1:7" x14ac:dyDescent="0.3">
      <c r="A5" s="31">
        <v>1</v>
      </c>
      <c r="B5" s="32" t="s">
        <v>9</v>
      </c>
      <c r="C5" s="33"/>
      <c r="D5" s="34"/>
      <c r="E5" s="34"/>
      <c r="F5" s="37"/>
      <c r="G5" s="37"/>
    </row>
    <row r="6" spans="1:7" x14ac:dyDescent="0.3">
      <c r="A6" s="10" t="s">
        <v>15</v>
      </c>
      <c r="B6" s="4" t="s">
        <v>10</v>
      </c>
      <c r="C6" s="2" t="s">
        <v>5</v>
      </c>
      <c r="D6" s="3">
        <v>1</v>
      </c>
      <c r="E6" s="3"/>
      <c r="F6" s="17">
        <v>130000000</v>
      </c>
      <c r="G6" s="17">
        <f>ROUND(F6*D6,0)</f>
        <v>130000000</v>
      </c>
    </row>
    <row r="7" spans="1:7" ht="26" x14ac:dyDescent="0.3">
      <c r="A7" s="31">
        <v>2</v>
      </c>
      <c r="B7" s="32" t="s">
        <v>48</v>
      </c>
      <c r="C7" s="33"/>
      <c r="D7" s="34"/>
      <c r="E7" s="34"/>
      <c r="F7" s="38"/>
      <c r="G7" s="38"/>
    </row>
    <row r="8" spans="1:7" x14ac:dyDescent="0.3">
      <c r="A8" s="10" t="s">
        <v>16</v>
      </c>
      <c r="B8" s="4" t="s">
        <v>150</v>
      </c>
      <c r="C8" s="2" t="s">
        <v>2</v>
      </c>
      <c r="D8" s="3">
        <v>2671.2</v>
      </c>
      <c r="E8" s="3">
        <f>ROUND(D8*0.854,0)</f>
        <v>2281</v>
      </c>
      <c r="F8" s="25">
        <v>67529</v>
      </c>
      <c r="G8" s="25">
        <f>ROUND(F8*E8,0)</f>
        <v>154033649</v>
      </c>
    </row>
    <row r="9" spans="1:7" ht="25" x14ac:dyDescent="0.3">
      <c r="A9" s="10" t="s">
        <v>17</v>
      </c>
      <c r="B9" s="4" t="s">
        <v>151</v>
      </c>
      <c r="C9" s="7" t="s">
        <v>2</v>
      </c>
      <c r="D9" s="8">
        <v>2122</v>
      </c>
      <c r="E9" s="3">
        <f t="shared" ref="E9:E71" si="0">ROUND(D9*0.854,0)</f>
        <v>1812</v>
      </c>
      <c r="F9" s="25">
        <v>74082</v>
      </c>
      <c r="G9" s="25">
        <f t="shared" ref="G9:G71" si="1">ROUND(F9*E9,0)</f>
        <v>134236584</v>
      </c>
    </row>
    <row r="10" spans="1:7" ht="25" x14ac:dyDescent="0.3">
      <c r="A10" s="10" t="s">
        <v>18</v>
      </c>
      <c r="B10" s="4" t="s">
        <v>152</v>
      </c>
      <c r="C10" s="7" t="s">
        <v>2</v>
      </c>
      <c r="D10" s="8">
        <v>903.68191000000002</v>
      </c>
      <c r="E10" s="3">
        <f t="shared" si="0"/>
        <v>772</v>
      </c>
      <c r="F10" s="25">
        <v>217601</v>
      </c>
      <c r="G10" s="25">
        <f t="shared" si="1"/>
        <v>167987972</v>
      </c>
    </row>
    <row r="11" spans="1:7" x14ac:dyDescent="0.3">
      <c r="A11" s="10" t="s">
        <v>49</v>
      </c>
      <c r="B11" s="4" t="s">
        <v>153</v>
      </c>
      <c r="C11" s="7" t="s">
        <v>2</v>
      </c>
      <c r="D11" s="8">
        <v>1350</v>
      </c>
      <c r="E11" s="3">
        <v>1151</v>
      </c>
      <c r="F11" s="17">
        <v>6953</v>
      </c>
      <c r="G11" s="25">
        <f t="shared" si="1"/>
        <v>8002903</v>
      </c>
    </row>
    <row r="12" spans="1:7" ht="25" x14ac:dyDescent="0.3">
      <c r="A12" s="10" t="s">
        <v>50</v>
      </c>
      <c r="B12" s="4" t="s">
        <v>154</v>
      </c>
      <c r="C12" s="7" t="s">
        <v>2</v>
      </c>
      <c r="D12" s="8">
        <v>1350</v>
      </c>
      <c r="E12" s="3">
        <f t="shared" si="0"/>
        <v>1153</v>
      </c>
      <c r="F12" s="25">
        <v>81317</v>
      </c>
      <c r="G12" s="25">
        <f t="shared" si="1"/>
        <v>93758501</v>
      </c>
    </row>
    <row r="13" spans="1:7" x14ac:dyDescent="0.3">
      <c r="A13" s="10" t="s">
        <v>51</v>
      </c>
      <c r="B13" s="4" t="s">
        <v>155</v>
      </c>
      <c r="C13" s="7" t="s">
        <v>2</v>
      </c>
      <c r="D13" s="8">
        <v>82</v>
      </c>
      <c r="E13" s="3">
        <f t="shared" si="0"/>
        <v>70</v>
      </c>
      <c r="F13" s="17">
        <v>344860</v>
      </c>
      <c r="G13" s="25">
        <f t="shared" si="1"/>
        <v>24140200</v>
      </c>
    </row>
    <row r="14" spans="1:7" x14ac:dyDescent="0.3">
      <c r="A14" s="10" t="s">
        <v>52</v>
      </c>
      <c r="B14" s="4" t="s">
        <v>156</v>
      </c>
      <c r="C14" s="7" t="s">
        <v>2</v>
      </c>
      <c r="D14" s="8">
        <v>84</v>
      </c>
      <c r="E14" s="3">
        <f t="shared" si="0"/>
        <v>72</v>
      </c>
      <c r="F14" s="17">
        <v>33254</v>
      </c>
      <c r="G14" s="25">
        <f t="shared" si="1"/>
        <v>2394288</v>
      </c>
    </row>
    <row r="15" spans="1:7" x14ac:dyDescent="0.3">
      <c r="A15" s="31">
        <v>3</v>
      </c>
      <c r="B15" s="32" t="s">
        <v>53</v>
      </c>
      <c r="C15" s="33"/>
      <c r="D15" s="34"/>
      <c r="E15" s="34"/>
      <c r="F15" s="35"/>
      <c r="G15" s="36"/>
    </row>
    <row r="16" spans="1:7" ht="25" x14ac:dyDescent="0.3">
      <c r="A16" s="11" t="s">
        <v>14</v>
      </c>
      <c r="B16" s="4" t="s">
        <v>157</v>
      </c>
      <c r="C16" s="2" t="s">
        <v>54</v>
      </c>
      <c r="D16" s="3">
        <v>5638</v>
      </c>
      <c r="E16" s="3">
        <f t="shared" si="0"/>
        <v>4815</v>
      </c>
      <c r="F16" s="25">
        <v>24150</v>
      </c>
      <c r="G16" s="25">
        <f t="shared" si="1"/>
        <v>116282250</v>
      </c>
    </row>
    <row r="17" spans="1:7" x14ac:dyDescent="0.3">
      <c r="A17" s="14">
        <v>4</v>
      </c>
      <c r="B17" s="1" t="s">
        <v>11</v>
      </c>
      <c r="C17" s="2"/>
      <c r="D17" s="3"/>
      <c r="E17" s="3">
        <f t="shared" si="0"/>
        <v>0</v>
      </c>
      <c r="F17" s="19"/>
      <c r="G17" s="25">
        <f t="shared" si="1"/>
        <v>0</v>
      </c>
    </row>
    <row r="18" spans="1:7" x14ac:dyDescent="0.3">
      <c r="A18" s="10" t="s">
        <v>19</v>
      </c>
      <c r="B18" s="5" t="s">
        <v>158</v>
      </c>
      <c r="C18" s="3" t="s">
        <v>2</v>
      </c>
      <c r="D18" s="6">
        <v>4073.2</v>
      </c>
      <c r="E18" s="3">
        <v>3466</v>
      </c>
      <c r="F18" s="17">
        <v>97909</v>
      </c>
      <c r="G18" s="25">
        <f t="shared" si="1"/>
        <v>339352594</v>
      </c>
    </row>
    <row r="19" spans="1:7" ht="25" x14ac:dyDescent="0.3">
      <c r="A19" s="11" t="s">
        <v>20</v>
      </c>
      <c r="B19" s="4" t="s">
        <v>159</v>
      </c>
      <c r="C19" s="2" t="s">
        <v>2</v>
      </c>
      <c r="D19" s="3">
        <v>1174</v>
      </c>
      <c r="E19" s="3">
        <f t="shared" si="0"/>
        <v>1003</v>
      </c>
      <c r="F19" s="25">
        <v>31462</v>
      </c>
      <c r="G19" s="25">
        <f t="shared" si="1"/>
        <v>31556386</v>
      </c>
    </row>
    <row r="20" spans="1:7" ht="25" x14ac:dyDescent="0.3">
      <c r="A20" s="10" t="s">
        <v>21</v>
      </c>
      <c r="B20" s="4" t="s">
        <v>160</v>
      </c>
      <c r="C20" s="2" t="s">
        <v>2</v>
      </c>
      <c r="D20" s="3">
        <v>40</v>
      </c>
      <c r="E20" s="3">
        <f t="shared" si="0"/>
        <v>34</v>
      </c>
      <c r="F20" s="25">
        <v>198608</v>
      </c>
      <c r="G20" s="25">
        <f t="shared" si="1"/>
        <v>6752672</v>
      </c>
    </row>
    <row r="21" spans="1:7" ht="25" x14ac:dyDescent="0.3">
      <c r="A21" s="11" t="s">
        <v>22</v>
      </c>
      <c r="B21" s="4" t="s">
        <v>161</v>
      </c>
      <c r="C21" s="2" t="s">
        <v>2</v>
      </c>
      <c r="D21" s="3">
        <v>40</v>
      </c>
      <c r="E21" s="3">
        <f t="shared" si="0"/>
        <v>34</v>
      </c>
      <c r="F21" s="25">
        <v>223674</v>
      </c>
      <c r="G21" s="25">
        <f t="shared" si="1"/>
        <v>7604916</v>
      </c>
    </row>
    <row r="22" spans="1:7" x14ac:dyDescent="0.3">
      <c r="A22" s="10" t="s">
        <v>55</v>
      </c>
      <c r="B22" s="4" t="s">
        <v>162</v>
      </c>
      <c r="C22" s="2" t="s">
        <v>2</v>
      </c>
      <c r="D22" s="3">
        <v>2878</v>
      </c>
      <c r="E22" s="3">
        <f t="shared" si="0"/>
        <v>2458</v>
      </c>
      <c r="F22" s="17">
        <v>147612</v>
      </c>
      <c r="G22" s="25">
        <f t="shared" si="1"/>
        <v>362830296</v>
      </c>
    </row>
    <row r="23" spans="1:7" ht="26" x14ac:dyDescent="0.3">
      <c r="A23" s="31">
        <v>5</v>
      </c>
      <c r="B23" s="32" t="s">
        <v>56</v>
      </c>
      <c r="C23" s="33"/>
      <c r="D23" s="34"/>
      <c r="E23" s="34"/>
      <c r="F23" s="35"/>
      <c r="G23" s="36"/>
    </row>
    <row r="24" spans="1:7" ht="25" x14ac:dyDescent="0.3">
      <c r="A24" s="11" t="s">
        <v>23</v>
      </c>
      <c r="B24" s="4" t="s">
        <v>163</v>
      </c>
      <c r="C24" s="2" t="s">
        <v>57</v>
      </c>
      <c r="D24" s="3">
        <v>112688</v>
      </c>
      <c r="E24" s="30">
        <v>96233.785999999993</v>
      </c>
      <c r="F24" s="17">
        <v>3729</v>
      </c>
      <c r="G24" s="25">
        <f t="shared" si="1"/>
        <v>358855788</v>
      </c>
    </row>
    <row r="25" spans="1:7" ht="26" x14ac:dyDescent="0.3">
      <c r="A25" s="31">
        <v>6</v>
      </c>
      <c r="B25" s="32" t="s">
        <v>58</v>
      </c>
      <c r="C25" s="33"/>
      <c r="D25" s="34"/>
      <c r="E25" s="34"/>
      <c r="F25" s="35"/>
      <c r="G25" s="36"/>
    </row>
    <row r="26" spans="1:7" ht="25" x14ac:dyDescent="0.3">
      <c r="A26" s="11" t="s">
        <v>24</v>
      </c>
      <c r="B26" s="4" t="s">
        <v>164</v>
      </c>
      <c r="C26" s="2" t="s">
        <v>12</v>
      </c>
      <c r="D26" s="6">
        <v>52</v>
      </c>
      <c r="E26" s="3">
        <f t="shared" si="0"/>
        <v>44</v>
      </c>
      <c r="F26" s="25">
        <v>6079</v>
      </c>
      <c r="G26" s="25">
        <f t="shared" si="1"/>
        <v>267476</v>
      </c>
    </row>
    <row r="27" spans="1:7" x14ac:dyDescent="0.3">
      <c r="A27" s="10" t="s">
        <v>25</v>
      </c>
      <c r="B27" s="4" t="s">
        <v>165</v>
      </c>
      <c r="C27" s="2" t="s">
        <v>2</v>
      </c>
      <c r="D27" s="3">
        <v>2</v>
      </c>
      <c r="E27" s="3">
        <f t="shared" si="0"/>
        <v>2</v>
      </c>
      <c r="F27" s="17">
        <v>828879</v>
      </c>
      <c r="G27" s="25">
        <f t="shared" si="1"/>
        <v>1657758</v>
      </c>
    </row>
    <row r="28" spans="1:7" x14ac:dyDescent="0.3">
      <c r="A28" s="11" t="s">
        <v>26</v>
      </c>
      <c r="B28" s="4" t="s">
        <v>166</v>
      </c>
      <c r="C28" s="2" t="s">
        <v>2</v>
      </c>
      <c r="D28" s="3">
        <v>2</v>
      </c>
      <c r="E28" s="3">
        <f t="shared" si="0"/>
        <v>2</v>
      </c>
      <c r="F28" s="17">
        <v>873610</v>
      </c>
      <c r="G28" s="25">
        <f t="shared" si="1"/>
        <v>1747220</v>
      </c>
    </row>
    <row r="29" spans="1:7" ht="25" x14ac:dyDescent="0.3">
      <c r="A29" s="10" t="s">
        <v>27</v>
      </c>
      <c r="B29" s="4" t="s">
        <v>167</v>
      </c>
      <c r="C29" s="2" t="s">
        <v>2</v>
      </c>
      <c r="D29" s="3">
        <v>2</v>
      </c>
      <c r="E29" s="3">
        <f t="shared" si="0"/>
        <v>2</v>
      </c>
      <c r="F29" s="25">
        <v>1202247</v>
      </c>
      <c r="G29" s="25">
        <f t="shared" si="1"/>
        <v>2404494</v>
      </c>
    </row>
    <row r="30" spans="1:7" x14ac:dyDescent="0.3">
      <c r="A30" s="10" t="s">
        <v>28</v>
      </c>
      <c r="B30" s="4" t="s">
        <v>168</v>
      </c>
      <c r="C30" s="2" t="s">
        <v>2</v>
      </c>
      <c r="D30" s="3">
        <v>96</v>
      </c>
      <c r="E30" s="3">
        <f t="shared" si="0"/>
        <v>82</v>
      </c>
      <c r="F30" s="17">
        <v>913627</v>
      </c>
      <c r="G30" s="25">
        <f t="shared" si="1"/>
        <v>74917414</v>
      </c>
    </row>
    <row r="31" spans="1:7" x14ac:dyDescent="0.3">
      <c r="A31" s="9">
        <v>7</v>
      </c>
      <c r="B31" s="1" t="s">
        <v>59</v>
      </c>
      <c r="C31" s="2"/>
      <c r="D31" s="3"/>
      <c r="E31" s="3">
        <f t="shared" si="0"/>
        <v>0</v>
      </c>
      <c r="F31" s="19"/>
      <c r="G31" s="25">
        <f t="shared" si="1"/>
        <v>0</v>
      </c>
    </row>
    <row r="32" spans="1:7" x14ac:dyDescent="0.3">
      <c r="A32" s="10" t="s">
        <v>29</v>
      </c>
      <c r="B32" s="4" t="s">
        <v>169</v>
      </c>
      <c r="C32" s="2" t="s">
        <v>4</v>
      </c>
      <c r="D32" s="6">
        <v>9122</v>
      </c>
      <c r="E32" s="3">
        <f t="shared" si="0"/>
        <v>7790</v>
      </c>
      <c r="F32" s="17">
        <v>10653</v>
      </c>
      <c r="G32" s="25">
        <f t="shared" si="1"/>
        <v>82986870</v>
      </c>
    </row>
    <row r="33" spans="1:7" x14ac:dyDescent="0.3">
      <c r="A33" s="10" t="s">
        <v>60</v>
      </c>
      <c r="B33" s="4" t="s">
        <v>170</v>
      </c>
      <c r="C33" s="2" t="s">
        <v>4</v>
      </c>
      <c r="D33" s="6">
        <v>2622</v>
      </c>
      <c r="E33" s="3">
        <f t="shared" si="0"/>
        <v>2239</v>
      </c>
      <c r="F33" s="17">
        <v>15668</v>
      </c>
      <c r="G33" s="25">
        <f t="shared" si="1"/>
        <v>35080652</v>
      </c>
    </row>
    <row r="34" spans="1:7" x14ac:dyDescent="0.3">
      <c r="A34" s="10" t="s">
        <v>61</v>
      </c>
      <c r="B34" s="4" t="s">
        <v>171</v>
      </c>
      <c r="C34" s="2" t="s">
        <v>4</v>
      </c>
      <c r="D34" s="6">
        <v>2</v>
      </c>
      <c r="E34" s="3">
        <f t="shared" si="0"/>
        <v>2</v>
      </c>
      <c r="F34" s="17">
        <v>20926</v>
      </c>
      <c r="G34" s="25">
        <f t="shared" si="1"/>
        <v>41852</v>
      </c>
    </row>
    <row r="35" spans="1:7" x14ac:dyDescent="0.3">
      <c r="A35" s="10" t="s">
        <v>62</v>
      </c>
      <c r="B35" s="4" t="s">
        <v>172</v>
      </c>
      <c r="C35" s="2" t="s">
        <v>4</v>
      </c>
      <c r="D35" s="6">
        <v>2</v>
      </c>
      <c r="E35" s="3">
        <f t="shared" si="0"/>
        <v>2</v>
      </c>
      <c r="F35" s="17">
        <v>27987</v>
      </c>
      <c r="G35" s="25">
        <f t="shared" si="1"/>
        <v>55974</v>
      </c>
    </row>
    <row r="36" spans="1:7" x14ac:dyDescent="0.3">
      <c r="A36" s="10" t="s">
        <v>63</v>
      </c>
      <c r="B36" s="4" t="s">
        <v>173</v>
      </c>
      <c r="C36" s="2" t="s">
        <v>4</v>
      </c>
      <c r="D36" s="3">
        <v>2</v>
      </c>
      <c r="E36" s="3">
        <f t="shared" si="0"/>
        <v>2</v>
      </c>
      <c r="F36" s="17">
        <v>33647</v>
      </c>
      <c r="G36" s="25">
        <f t="shared" si="1"/>
        <v>67294</v>
      </c>
    </row>
    <row r="37" spans="1:7" ht="26" x14ac:dyDescent="0.3">
      <c r="A37" s="31">
        <v>8</v>
      </c>
      <c r="B37" s="32" t="s">
        <v>64</v>
      </c>
      <c r="C37" s="33"/>
      <c r="D37" s="34"/>
      <c r="E37" s="34"/>
      <c r="F37" s="35"/>
      <c r="G37" s="36"/>
    </row>
    <row r="38" spans="1:7" x14ac:dyDescent="0.3">
      <c r="A38" s="11" t="s">
        <v>30</v>
      </c>
      <c r="B38" s="4" t="s">
        <v>174</v>
      </c>
      <c r="C38" s="2" t="s">
        <v>1</v>
      </c>
      <c r="D38" s="3">
        <v>62</v>
      </c>
      <c r="E38" s="3">
        <f t="shared" si="0"/>
        <v>53</v>
      </c>
      <c r="F38" s="17">
        <v>99071</v>
      </c>
      <c r="G38" s="25">
        <f t="shared" si="1"/>
        <v>5250763</v>
      </c>
    </row>
    <row r="39" spans="1:7" x14ac:dyDescent="0.3">
      <c r="A39" s="11" t="s">
        <v>31</v>
      </c>
      <c r="B39" s="4" t="s">
        <v>175</v>
      </c>
      <c r="C39" s="2" t="s">
        <v>1</v>
      </c>
      <c r="D39" s="3">
        <v>18</v>
      </c>
      <c r="E39" s="3">
        <f t="shared" si="0"/>
        <v>15</v>
      </c>
      <c r="F39" s="17">
        <v>118815</v>
      </c>
      <c r="G39" s="25">
        <f t="shared" si="1"/>
        <v>1782225</v>
      </c>
    </row>
    <row r="40" spans="1:7" x14ac:dyDescent="0.3">
      <c r="A40" s="11" t="s">
        <v>37</v>
      </c>
      <c r="B40" s="4" t="s">
        <v>176</v>
      </c>
      <c r="C40" s="2" t="s">
        <v>1</v>
      </c>
      <c r="D40" s="3">
        <v>16</v>
      </c>
      <c r="E40" s="3">
        <f t="shared" si="0"/>
        <v>14</v>
      </c>
      <c r="F40" s="17">
        <v>4991858</v>
      </c>
      <c r="G40" s="25">
        <f t="shared" si="1"/>
        <v>69886012</v>
      </c>
    </row>
    <row r="41" spans="1:7" x14ac:dyDescent="0.3">
      <c r="A41" s="11" t="s">
        <v>65</v>
      </c>
      <c r="B41" s="4" t="s">
        <v>177</v>
      </c>
      <c r="C41" s="2" t="s">
        <v>1</v>
      </c>
      <c r="D41" s="3">
        <v>4</v>
      </c>
      <c r="E41" s="3">
        <f t="shared" si="0"/>
        <v>3</v>
      </c>
      <c r="F41" s="17">
        <v>7443935</v>
      </c>
      <c r="G41" s="25">
        <f t="shared" si="1"/>
        <v>22331805</v>
      </c>
    </row>
    <row r="42" spans="1:7" x14ac:dyDescent="0.3">
      <c r="A42" s="11" t="s">
        <v>66</v>
      </c>
      <c r="B42" s="4" t="s">
        <v>178</v>
      </c>
      <c r="C42" s="2" t="s">
        <v>1</v>
      </c>
      <c r="D42" s="3">
        <v>320</v>
      </c>
      <c r="E42" s="3">
        <f t="shared" si="0"/>
        <v>273</v>
      </c>
      <c r="F42" s="17">
        <v>40017</v>
      </c>
      <c r="G42" s="25">
        <f t="shared" si="1"/>
        <v>10924641</v>
      </c>
    </row>
    <row r="43" spans="1:7" x14ac:dyDescent="0.3">
      <c r="A43" s="11" t="s">
        <v>67</v>
      </c>
      <c r="B43" s="4" t="s">
        <v>179</v>
      </c>
      <c r="C43" s="2" t="s">
        <v>1</v>
      </c>
      <c r="D43" s="3">
        <v>64</v>
      </c>
      <c r="E43" s="3">
        <f t="shared" si="0"/>
        <v>55</v>
      </c>
      <c r="F43" s="17">
        <v>43944</v>
      </c>
      <c r="G43" s="25">
        <f t="shared" si="1"/>
        <v>2416920</v>
      </c>
    </row>
    <row r="44" spans="1:7" x14ac:dyDescent="0.3">
      <c r="A44" s="11" t="s">
        <v>68</v>
      </c>
      <c r="B44" s="4" t="s">
        <v>180</v>
      </c>
      <c r="C44" s="2" t="s">
        <v>1</v>
      </c>
      <c r="D44" s="3">
        <v>16</v>
      </c>
      <c r="E44" s="3">
        <f t="shared" si="0"/>
        <v>14</v>
      </c>
      <c r="F44" s="17">
        <v>43944</v>
      </c>
      <c r="G44" s="25">
        <f t="shared" si="1"/>
        <v>615216</v>
      </c>
    </row>
    <row r="45" spans="1:7" x14ac:dyDescent="0.3">
      <c r="A45" s="31">
        <v>9</v>
      </c>
      <c r="B45" s="32" t="s">
        <v>69</v>
      </c>
      <c r="C45" s="33"/>
      <c r="D45" s="34"/>
      <c r="E45" s="34"/>
      <c r="F45" s="35"/>
      <c r="G45" s="36"/>
    </row>
    <row r="46" spans="1:7" ht="25" x14ac:dyDescent="0.3">
      <c r="A46" s="11" t="s">
        <v>32</v>
      </c>
      <c r="B46" s="4" t="s">
        <v>181</v>
      </c>
      <c r="C46" s="2" t="s">
        <v>1</v>
      </c>
      <c r="D46" s="3">
        <v>1430</v>
      </c>
      <c r="E46" s="3">
        <f t="shared" si="0"/>
        <v>1221</v>
      </c>
      <c r="F46" s="25">
        <v>746688</v>
      </c>
      <c r="G46" s="25">
        <f t="shared" si="1"/>
        <v>911706048</v>
      </c>
    </row>
    <row r="47" spans="1:7" ht="25" x14ac:dyDescent="0.3">
      <c r="A47" s="11" t="s">
        <v>33</v>
      </c>
      <c r="B47" s="4" t="s">
        <v>182</v>
      </c>
      <c r="C47" s="2" t="s">
        <v>1</v>
      </c>
      <c r="D47" s="6">
        <v>944</v>
      </c>
      <c r="E47" s="3">
        <f t="shared" si="0"/>
        <v>806</v>
      </c>
      <c r="F47" s="25">
        <v>886485</v>
      </c>
      <c r="G47" s="25">
        <f t="shared" si="1"/>
        <v>714506910</v>
      </c>
    </row>
    <row r="48" spans="1:7" ht="25" x14ac:dyDescent="0.3">
      <c r="A48" s="11" t="s">
        <v>34</v>
      </c>
      <c r="B48" s="4" t="s">
        <v>183</v>
      </c>
      <c r="C48" s="2" t="s">
        <v>1</v>
      </c>
      <c r="D48" s="3">
        <v>2</v>
      </c>
      <c r="E48" s="3">
        <f t="shared" si="0"/>
        <v>2</v>
      </c>
      <c r="F48" s="25">
        <v>845405</v>
      </c>
      <c r="G48" s="25">
        <f t="shared" si="1"/>
        <v>1690810</v>
      </c>
    </row>
    <row r="49" spans="1:7" ht="25" x14ac:dyDescent="0.3">
      <c r="A49" s="11" t="s">
        <v>35</v>
      </c>
      <c r="B49" s="4" t="s">
        <v>184</v>
      </c>
      <c r="C49" s="2" t="s">
        <v>1</v>
      </c>
      <c r="D49" s="3">
        <v>2</v>
      </c>
      <c r="E49" s="3">
        <f t="shared" si="0"/>
        <v>2</v>
      </c>
      <c r="F49" s="25">
        <v>1041076</v>
      </c>
      <c r="G49" s="25">
        <f t="shared" si="1"/>
        <v>2082152</v>
      </c>
    </row>
    <row r="50" spans="1:7" ht="25" x14ac:dyDescent="0.3">
      <c r="A50" s="11" t="s">
        <v>36</v>
      </c>
      <c r="B50" s="4" t="s">
        <v>185</v>
      </c>
      <c r="C50" s="2" t="s">
        <v>1</v>
      </c>
      <c r="D50" s="3">
        <v>2</v>
      </c>
      <c r="E50" s="3">
        <f t="shared" si="0"/>
        <v>2</v>
      </c>
      <c r="F50" s="25">
        <v>1124962</v>
      </c>
      <c r="G50" s="25">
        <f t="shared" si="1"/>
        <v>2249924</v>
      </c>
    </row>
    <row r="51" spans="1:7" ht="25" x14ac:dyDescent="0.3">
      <c r="A51" s="11" t="s">
        <v>70</v>
      </c>
      <c r="B51" s="4" t="s">
        <v>186</v>
      </c>
      <c r="C51" s="2" t="s">
        <v>1</v>
      </c>
      <c r="D51" s="3">
        <v>2</v>
      </c>
      <c r="E51" s="3">
        <f t="shared" si="0"/>
        <v>2</v>
      </c>
      <c r="F51" s="25">
        <v>1419945</v>
      </c>
      <c r="G51" s="25">
        <f t="shared" si="1"/>
        <v>2839890</v>
      </c>
    </row>
    <row r="52" spans="1:7" ht="26" customHeight="1" x14ac:dyDescent="0.3">
      <c r="A52" s="31">
        <v>10</v>
      </c>
      <c r="B52" s="32" t="s">
        <v>71</v>
      </c>
      <c r="C52" s="33"/>
      <c r="D52" s="34"/>
      <c r="E52" s="34"/>
      <c r="F52" s="35"/>
      <c r="G52" s="36"/>
    </row>
    <row r="53" spans="1:7" x14ac:dyDescent="0.3">
      <c r="A53" s="11" t="s">
        <v>72</v>
      </c>
      <c r="B53" s="4" t="s">
        <v>187</v>
      </c>
      <c r="C53" s="2" t="s">
        <v>2</v>
      </c>
      <c r="D53" s="3">
        <v>4</v>
      </c>
      <c r="E53" s="3">
        <f t="shared" si="0"/>
        <v>3</v>
      </c>
      <c r="F53" s="17">
        <v>80981</v>
      </c>
      <c r="G53" s="25">
        <f t="shared" si="1"/>
        <v>242943</v>
      </c>
    </row>
    <row r="54" spans="1:7" x14ac:dyDescent="0.3">
      <c r="A54" s="11" t="s">
        <v>73</v>
      </c>
      <c r="B54" s="4" t="s">
        <v>188</v>
      </c>
      <c r="C54" s="2" t="s">
        <v>2</v>
      </c>
      <c r="D54" s="6">
        <v>2</v>
      </c>
      <c r="E54" s="3">
        <f t="shared" si="0"/>
        <v>2</v>
      </c>
      <c r="F54" s="17">
        <v>95232</v>
      </c>
      <c r="G54" s="25">
        <f t="shared" si="1"/>
        <v>190464</v>
      </c>
    </row>
    <row r="55" spans="1:7" ht="25" x14ac:dyDescent="0.3">
      <c r="A55" s="11" t="s">
        <v>74</v>
      </c>
      <c r="B55" s="4" t="s">
        <v>189</v>
      </c>
      <c r="C55" s="2" t="s">
        <v>2</v>
      </c>
      <c r="D55" s="6">
        <v>2</v>
      </c>
      <c r="E55" s="3">
        <f t="shared" si="0"/>
        <v>2</v>
      </c>
      <c r="F55" s="25">
        <v>1324000</v>
      </c>
      <c r="G55" s="25">
        <f t="shared" si="1"/>
        <v>2648000</v>
      </c>
    </row>
    <row r="56" spans="1:7" ht="25" x14ac:dyDescent="0.3">
      <c r="A56" s="11" t="s">
        <v>75</v>
      </c>
      <c r="B56" s="4" t="s">
        <v>190</v>
      </c>
      <c r="C56" s="2" t="s">
        <v>2</v>
      </c>
      <c r="D56" s="6">
        <v>2</v>
      </c>
      <c r="E56" s="3">
        <f t="shared" si="0"/>
        <v>2</v>
      </c>
      <c r="F56" s="25">
        <v>1545883</v>
      </c>
      <c r="G56" s="25">
        <f t="shared" si="1"/>
        <v>3091766</v>
      </c>
    </row>
    <row r="57" spans="1:7" x14ac:dyDescent="0.3">
      <c r="A57" s="11" t="s">
        <v>76</v>
      </c>
      <c r="B57" s="4" t="s">
        <v>191</v>
      </c>
      <c r="C57" s="2" t="s">
        <v>2</v>
      </c>
      <c r="D57" s="6">
        <v>2</v>
      </c>
      <c r="E57" s="3">
        <f t="shared" si="0"/>
        <v>2</v>
      </c>
      <c r="F57" s="17">
        <v>1006821</v>
      </c>
      <c r="G57" s="25">
        <f t="shared" si="1"/>
        <v>2013642</v>
      </c>
    </row>
    <row r="58" spans="1:7" x14ac:dyDescent="0.3">
      <c r="A58" s="11" t="s">
        <v>77</v>
      </c>
      <c r="B58" s="4" t="s">
        <v>85</v>
      </c>
      <c r="C58" s="2" t="s">
        <v>2</v>
      </c>
      <c r="D58" s="6">
        <v>200</v>
      </c>
      <c r="E58" s="3">
        <f t="shared" si="0"/>
        <v>171</v>
      </c>
      <c r="F58" s="17">
        <v>283956</v>
      </c>
      <c r="G58" s="25">
        <f t="shared" si="1"/>
        <v>48556476</v>
      </c>
    </row>
    <row r="59" spans="1:7" ht="25" x14ac:dyDescent="0.3">
      <c r="A59" s="11" t="s">
        <v>78</v>
      </c>
      <c r="B59" s="4" t="s">
        <v>192</v>
      </c>
      <c r="C59" s="2" t="s">
        <v>3</v>
      </c>
      <c r="D59" s="6">
        <v>12</v>
      </c>
      <c r="E59" s="3">
        <f t="shared" si="0"/>
        <v>10</v>
      </c>
      <c r="F59" s="17">
        <v>175629</v>
      </c>
      <c r="G59" s="25">
        <f t="shared" si="1"/>
        <v>1756290</v>
      </c>
    </row>
    <row r="60" spans="1:7" x14ac:dyDescent="0.3">
      <c r="A60" s="11" t="s">
        <v>79</v>
      </c>
      <c r="B60" s="4" t="s">
        <v>86</v>
      </c>
      <c r="C60" s="2" t="s">
        <v>3</v>
      </c>
      <c r="D60" s="3">
        <v>12</v>
      </c>
      <c r="E60" s="3">
        <f t="shared" si="0"/>
        <v>10</v>
      </c>
      <c r="F60" s="17">
        <v>24036</v>
      </c>
      <c r="G60" s="25">
        <f t="shared" si="1"/>
        <v>240360</v>
      </c>
    </row>
    <row r="61" spans="1:7" x14ac:dyDescent="0.3">
      <c r="A61" s="11" t="s">
        <v>80</v>
      </c>
      <c r="B61" s="4" t="s">
        <v>193</v>
      </c>
      <c r="C61" s="2" t="s">
        <v>2</v>
      </c>
      <c r="D61" s="3">
        <v>200</v>
      </c>
      <c r="E61" s="3">
        <f t="shared" si="0"/>
        <v>171</v>
      </c>
      <c r="F61" s="17">
        <v>1003491</v>
      </c>
      <c r="G61" s="25">
        <f t="shared" si="1"/>
        <v>171596961</v>
      </c>
    </row>
    <row r="62" spans="1:7" x14ac:dyDescent="0.3">
      <c r="A62" s="11" t="s">
        <v>81</v>
      </c>
      <c r="B62" s="4" t="s">
        <v>87</v>
      </c>
      <c r="C62" s="2" t="s">
        <v>4</v>
      </c>
      <c r="D62" s="3">
        <v>246</v>
      </c>
      <c r="E62" s="3">
        <f t="shared" si="0"/>
        <v>210</v>
      </c>
      <c r="F62" s="17">
        <v>9282</v>
      </c>
      <c r="G62" s="25">
        <f t="shared" si="1"/>
        <v>1949220</v>
      </c>
    </row>
    <row r="63" spans="1:7" x14ac:dyDescent="0.3">
      <c r="A63" s="11" t="s">
        <v>82</v>
      </c>
      <c r="B63" s="4" t="s">
        <v>194</v>
      </c>
      <c r="C63" s="2" t="s">
        <v>4</v>
      </c>
      <c r="D63" s="3">
        <v>246</v>
      </c>
      <c r="E63" s="3">
        <f t="shared" si="0"/>
        <v>210</v>
      </c>
      <c r="F63" s="17">
        <v>125623</v>
      </c>
      <c r="G63" s="25">
        <f t="shared" si="1"/>
        <v>26380830</v>
      </c>
    </row>
    <row r="64" spans="1:7" x14ac:dyDescent="0.3">
      <c r="A64" s="11" t="s">
        <v>83</v>
      </c>
      <c r="B64" s="4" t="s">
        <v>195</v>
      </c>
      <c r="C64" s="2" t="s">
        <v>3</v>
      </c>
      <c r="D64" s="3">
        <v>4</v>
      </c>
      <c r="E64" s="3">
        <f t="shared" si="0"/>
        <v>3</v>
      </c>
      <c r="F64" s="17">
        <v>22517</v>
      </c>
      <c r="G64" s="25">
        <f t="shared" si="1"/>
        <v>67551</v>
      </c>
    </row>
    <row r="65" spans="1:7" ht="25" x14ac:dyDescent="0.3">
      <c r="A65" s="11" t="s">
        <v>84</v>
      </c>
      <c r="B65" s="4" t="s">
        <v>196</v>
      </c>
      <c r="C65" s="2" t="s">
        <v>3</v>
      </c>
      <c r="D65" s="3">
        <v>4</v>
      </c>
      <c r="E65" s="3">
        <f t="shared" si="0"/>
        <v>3</v>
      </c>
      <c r="F65" s="17">
        <v>95510</v>
      </c>
      <c r="G65" s="25">
        <f t="shared" si="1"/>
        <v>286530</v>
      </c>
    </row>
    <row r="66" spans="1:7" x14ac:dyDescent="0.3">
      <c r="A66" s="11" t="s">
        <v>88</v>
      </c>
      <c r="B66" s="4" t="s">
        <v>197</v>
      </c>
      <c r="C66" s="2" t="s">
        <v>1</v>
      </c>
      <c r="D66" s="3">
        <v>2</v>
      </c>
      <c r="E66" s="3">
        <f t="shared" si="0"/>
        <v>2</v>
      </c>
      <c r="F66" s="17">
        <v>1320209</v>
      </c>
      <c r="G66" s="25">
        <f t="shared" si="1"/>
        <v>2640418</v>
      </c>
    </row>
    <row r="67" spans="1:7" x14ac:dyDescent="0.3">
      <c r="A67" s="11" t="s">
        <v>89</v>
      </c>
      <c r="B67" s="4" t="s">
        <v>198</v>
      </c>
      <c r="C67" s="2" t="s">
        <v>1</v>
      </c>
      <c r="D67" s="3">
        <v>2</v>
      </c>
      <c r="E67" s="3">
        <f t="shared" si="0"/>
        <v>2</v>
      </c>
      <c r="F67" s="17">
        <v>675790</v>
      </c>
      <c r="G67" s="25">
        <f t="shared" si="1"/>
        <v>1351580</v>
      </c>
    </row>
    <row r="68" spans="1:7" x14ac:dyDescent="0.3">
      <c r="A68" s="11" t="s">
        <v>90</v>
      </c>
      <c r="B68" s="4" t="s">
        <v>199</v>
      </c>
      <c r="C68" s="2" t="s">
        <v>1</v>
      </c>
      <c r="D68" s="3">
        <v>2</v>
      </c>
      <c r="E68" s="3">
        <f t="shared" si="0"/>
        <v>2</v>
      </c>
      <c r="F68" s="17">
        <v>923375</v>
      </c>
      <c r="G68" s="25">
        <f t="shared" si="1"/>
        <v>1846750</v>
      </c>
    </row>
    <row r="69" spans="1:7" x14ac:dyDescent="0.3">
      <c r="A69" s="31">
        <v>11</v>
      </c>
      <c r="B69" s="32" t="s">
        <v>13</v>
      </c>
      <c r="C69" s="33"/>
      <c r="D69" s="34"/>
      <c r="E69" s="34"/>
      <c r="F69" s="39"/>
      <c r="G69" s="36"/>
    </row>
    <row r="70" spans="1:7" x14ac:dyDescent="0.3">
      <c r="A70" s="11" t="s">
        <v>38</v>
      </c>
      <c r="B70" s="4" t="s">
        <v>200</v>
      </c>
      <c r="C70" s="2" t="s">
        <v>1</v>
      </c>
      <c r="D70" s="3">
        <v>2</v>
      </c>
      <c r="E70" s="3">
        <f t="shared" si="0"/>
        <v>2</v>
      </c>
      <c r="F70" s="17">
        <v>1784744</v>
      </c>
      <c r="G70" s="25">
        <f t="shared" si="1"/>
        <v>3569488</v>
      </c>
    </row>
    <row r="71" spans="1:7" x14ac:dyDescent="0.3">
      <c r="A71" s="10" t="s">
        <v>92</v>
      </c>
      <c r="B71" s="4" t="s">
        <v>201</v>
      </c>
      <c r="C71" s="2" t="s">
        <v>4</v>
      </c>
      <c r="D71" s="3">
        <v>34</v>
      </c>
      <c r="E71" s="3">
        <f t="shared" si="0"/>
        <v>29</v>
      </c>
      <c r="F71" s="17">
        <v>311993</v>
      </c>
      <c r="G71" s="25">
        <f t="shared" si="1"/>
        <v>9047797</v>
      </c>
    </row>
    <row r="72" spans="1:7" x14ac:dyDescent="0.3">
      <c r="A72" s="31">
        <v>12</v>
      </c>
      <c r="B72" s="32" t="s">
        <v>91</v>
      </c>
      <c r="C72" s="33"/>
      <c r="D72" s="34"/>
      <c r="E72" s="34"/>
      <c r="F72" s="35"/>
      <c r="G72" s="36"/>
    </row>
    <row r="73" spans="1:7" x14ac:dyDescent="0.3">
      <c r="A73" s="11" t="s">
        <v>39</v>
      </c>
      <c r="B73" s="4" t="s">
        <v>202</v>
      </c>
      <c r="C73" s="2" t="s">
        <v>1</v>
      </c>
      <c r="D73" s="3">
        <v>20</v>
      </c>
      <c r="E73" s="3">
        <f t="shared" ref="E73:E104" si="2">ROUND(D73*0.854,0)</f>
        <v>17</v>
      </c>
      <c r="F73" s="17">
        <v>1620372</v>
      </c>
      <c r="G73" s="25">
        <f t="shared" ref="G73:G104" si="3">ROUND(F73*E73,0)</f>
        <v>27546324</v>
      </c>
    </row>
    <row r="74" spans="1:7" x14ac:dyDescent="0.3">
      <c r="A74" s="10" t="s">
        <v>125</v>
      </c>
      <c r="B74" s="4" t="s">
        <v>203</v>
      </c>
      <c r="C74" s="2" t="s">
        <v>1</v>
      </c>
      <c r="D74" s="3">
        <v>2</v>
      </c>
      <c r="E74" s="3">
        <f t="shared" si="2"/>
        <v>2</v>
      </c>
      <c r="F74" s="17">
        <v>81616</v>
      </c>
      <c r="G74" s="25">
        <f t="shared" si="3"/>
        <v>163232</v>
      </c>
    </row>
    <row r="75" spans="1:7" ht="26" x14ac:dyDescent="0.3">
      <c r="A75" s="31">
        <v>13</v>
      </c>
      <c r="B75" s="32" t="s">
        <v>93</v>
      </c>
      <c r="C75" s="33"/>
      <c r="D75" s="34"/>
      <c r="E75" s="34"/>
      <c r="F75" s="35"/>
      <c r="G75" s="36"/>
    </row>
    <row r="76" spans="1:7" ht="25" x14ac:dyDescent="0.3">
      <c r="A76" s="10" t="s">
        <v>114</v>
      </c>
      <c r="B76" s="4" t="s">
        <v>94</v>
      </c>
      <c r="C76" s="2" t="s">
        <v>1</v>
      </c>
      <c r="D76" s="3">
        <v>44</v>
      </c>
      <c r="E76" s="3">
        <f t="shared" si="2"/>
        <v>38</v>
      </c>
      <c r="F76" s="25">
        <v>174329</v>
      </c>
      <c r="G76" s="25">
        <f t="shared" si="3"/>
        <v>6624502</v>
      </c>
    </row>
    <row r="77" spans="1:7" ht="25" x14ac:dyDescent="0.3">
      <c r="A77" s="10" t="s">
        <v>115</v>
      </c>
      <c r="B77" s="4" t="s">
        <v>95</v>
      </c>
      <c r="C77" s="2" t="s">
        <v>1</v>
      </c>
      <c r="D77" s="3">
        <v>44</v>
      </c>
      <c r="E77" s="3">
        <f t="shared" si="2"/>
        <v>38</v>
      </c>
      <c r="F77" s="25">
        <v>289234</v>
      </c>
      <c r="G77" s="25">
        <f t="shared" si="3"/>
        <v>10990892</v>
      </c>
    </row>
    <row r="78" spans="1:7" ht="25" x14ac:dyDescent="0.3">
      <c r="A78" s="10" t="s">
        <v>116</v>
      </c>
      <c r="B78" s="4" t="s">
        <v>96</v>
      </c>
      <c r="C78" s="2" t="s">
        <v>1</v>
      </c>
      <c r="D78" s="3">
        <v>38</v>
      </c>
      <c r="E78" s="3">
        <f t="shared" si="2"/>
        <v>32</v>
      </c>
      <c r="F78" s="25">
        <v>236494</v>
      </c>
      <c r="G78" s="25">
        <f t="shared" si="3"/>
        <v>7567808</v>
      </c>
    </row>
    <row r="79" spans="1:7" x14ac:dyDescent="0.3">
      <c r="A79" s="10" t="s">
        <v>117</v>
      </c>
      <c r="B79" s="4" t="s">
        <v>97</v>
      </c>
      <c r="C79" s="2" t="s">
        <v>1</v>
      </c>
      <c r="D79" s="3">
        <v>28</v>
      </c>
      <c r="E79" s="3">
        <f t="shared" si="2"/>
        <v>24</v>
      </c>
      <c r="F79" s="17">
        <v>354546</v>
      </c>
      <c r="G79" s="25">
        <f t="shared" si="3"/>
        <v>8509104</v>
      </c>
    </row>
    <row r="80" spans="1:7" x14ac:dyDescent="0.3">
      <c r="A80" s="10" t="s">
        <v>118</v>
      </c>
      <c r="B80" s="4" t="s">
        <v>98</v>
      </c>
      <c r="C80" s="2" t="s">
        <v>1</v>
      </c>
      <c r="D80" s="3">
        <v>10</v>
      </c>
      <c r="E80" s="3">
        <f t="shared" si="2"/>
        <v>9</v>
      </c>
      <c r="F80" s="17">
        <v>138630</v>
      </c>
      <c r="G80" s="25">
        <f t="shared" si="3"/>
        <v>1247670</v>
      </c>
    </row>
    <row r="81" spans="1:7" x14ac:dyDescent="0.3">
      <c r="A81" s="10" t="s">
        <v>126</v>
      </c>
      <c r="B81" s="4" t="s">
        <v>99</v>
      </c>
      <c r="C81" s="2" t="s">
        <v>1</v>
      </c>
      <c r="D81" s="3">
        <v>52</v>
      </c>
      <c r="E81" s="3">
        <f t="shared" si="2"/>
        <v>44</v>
      </c>
      <c r="F81" s="17">
        <v>87358</v>
      </c>
      <c r="G81" s="25">
        <f t="shared" si="3"/>
        <v>3843752</v>
      </c>
    </row>
    <row r="82" spans="1:7" x14ac:dyDescent="0.3">
      <c r="A82" s="10" t="s">
        <v>127</v>
      </c>
      <c r="B82" s="4" t="s">
        <v>100</v>
      </c>
      <c r="C82" s="2" t="s">
        <v>1</v>
      </c>
      <c r="D82" s="3">
        <v>4</v>
      </c>
      <c r="E82" s="3">
        <f t="shared" si="2"/>
        <v>3</v>
      </c>
      <c r="F82" s="17">
        <v>149837</v>
      </c>
      <c r="G82" s="25">
        <f t="shared" si="3"/>
        <v>449511</v>
      </c>
    </row>
    <row r="83" spans="1:7" x14ac:dyDescent="0.3">
      <c r="A83" s="10" t="s">
        <v>128</v>
      </c>
      <c r="B83" s="4" t="s">
        <v>101</v>
      </c>
      <c r="C83" s="2" t="s">
        <v>1</v>
      </c>
      <c r="D83" s="3">
        <v>68</v>
      </c>
      <c r="E83" s="3">
        <f t="shared" si="2"/>
        <v>58</v>
      </c>
      <c r="F83" s="17">
        <v>137396</v>
      </c>
      <c r="G83" s="25">
        <f t="shared" si="3"/>
        <v>7968968</v>
      </c>
    </row>
    <row r="84" spans="1:7" x14ac:dyDescent="0.3">
      <c r="A84" s="10" t="s">
        <v>129</v>
      </c>
      <c r="B84" s="4" t="s">
        <v>101</v>
      </c>
      <c r="C84" s="2" t="s">
        <v>1</v>
      </c>
      <c r="D84" s="3">
        <v>14</v>
      </c>
      <c r="E84" s="3">
        <f t="shared" si="2"/>
        <v>12</v>
      </c>
      <c r="F84" s="17">
        <v>432250</v>
      </c>
      <c r="G84" s="25">
        <f t="shared" si="3"/>
        <v>5187000</v>
      </c>
    </row>
    <row r="85" spans="1:7" x14ac:dyDescent="0.3">
      <c r="A85" s="10" t="s">
        <v>130</v>
      </c>
      <c r="B85" s="4" t="s">
        <v>102</v>
      </c>
      <c r="C85" s="2" t="s">
        <v>1</v>
      </c>
      <c r="D85" s="3">
        <v>66</v>
      </c>
      <c r="E85" s="3">
        <f t="shared" si="2"/>
        <v>56</v>
      </c>
      <c r="F85" s="17">
        <v>514296</v>
      </c>
      <c r="G85" s="25">
        <f t="shared" si="3"/>
        <v>28800576</v>
      </c>
    </row>
    <row r="86" spans="1:7" x14ac:dyDescent="0.3">
      <c r="A86" s="10" t="s">
        <v>131</v>
      </c>
      <c r="B86" s="4" t="s">
        <v>103</v>
      </c>
      <c r="C86" s="2" t="s">
        <v>1</v>
      </c>
      <c r="D86" s="3">
        <v>124</v>
      </c>
      <c r="E86" s="3">
        <f t="shared" si="2"/>
        <v>106</v>
      </c>
      <c r="F86" s="17">
        <v>138350</v>
      </c>
      <c r="G86" s="25">
        <f t="shared" si="3"/>
        <v>14665100</v>
      </c>
    </row>
    <row r="87" spans="1:7" x14ac:dyDescent="0.3">
      <c r="A87" s="10" t="s">
        <v>132</v>
      </c>
      <c r="B87" s="4" t="s">
        <v>104</v>
      </c>
      <c r="C87" s="2" t="s">
        <v>1</v>
      </c>
      <c r="D87" s="3">
        <v>36</v>
      </c>
      <c r="E87" s="3">
        <f t="shared" si="2"/>
        <v>31</v>
      </c>
      <c r="F87" s="17">
        <v>159647</v>
      </c>
      <c r="G87" s="25">
        <f t="shared" si="3"/>
        <v>4949057</v>
      </c>
    </row>
    <row r="88" spans="1:7" ht="25" x14ac:dyDescent="0.3">
      <c r="A88" s="10" t="s">
        <v>133</v>
      </c>
      <c r="B88" s="4" t="s">
        <v>105</v>
      </c>
      <c r="C88" s="2" t="s">
        <v>1</v>
      </c>
      <c r="D88" s="3">
        <v>16</v>
      </c>
      <c r="E88" s="3">
        <f t="shared" si="2"/>
        <v>14</v>
      </c>
      <c r="F88" s="25">
        <v>5340763</v>
      </c>
      <c r="G88" s="25">
        <f t="shared" si="3"/>
        <v>74770682</v>
      </c>
    </row>
    <row r="89" spans="1:7" ht="25" x14ac:dyDescent="0.3">
      <c r="A89" s="10" t="s">
        <v>134</v>
      </c>
      <c r="B89" s="4" t="s">
        <v>106</v>
      </c>
      <c r="C89" s="2" t="s">
        <v>1</v>
      </c>
      <c r="D89" s="3">
        <v>4</v>
      </c>
      <c r="E89" s="3">
        <f t="shared" si="2"/>
        <v>3</v>
      </c>
      <c r="F89" s="25">
        <v>7295235</v>
      </c>
      <c r="G89" s="25">
        <f t="shared" si="3"/>
        <v>21885705</v>
      </c>
    </row>
    <row r="90" spans="1:7" x14ac:dyDescent="0.3">
      <c r="A90" s="10" t="s">
        <v>135</v>
      </c>
      <c r="B90" s="4" t="s">
        <v>107</v>
      </c>
      <c r="C90" s="2" t="s">
        <v>1</v>
      </c>
      <c r="D90" s="3">
        <v>124</v>
      </c>
      <c r="E90" s="3">
        <f t="shared" si="2"/>
        <v>106</v>
      </c>
      <c r="F90" s="17">
        <v>55761</v>
      </c>
      <c r="G90" s="25">
        <f t="shared" si="3"/>
        <v>5910666</v>
      </c>
    </row>
    <row r="91" spans="1:7" x14ac:dyDescent="0.3">
      <c r="A91" s="10" t="s">
        <v>136</v>
      </c>
      <c r="B91" s="4" t="s">
        <v>108</v>
      </c>
      <c r="C91" s="2" t="s">
        <v>1</v>
      </c>
      <c r="D91" s="3">
        <v>36</v>
      </c>
      <c r="E91" s="3">
        <f t="shared" si="2"/>
        <v>31</v>
      </c>
      <c r="F91" s="17">
        <v>129756</v>
      </c>
      <c r="G91" s="25">
        <f t="shared" si="3"/>
        <v>4022436</v>
      </c>
    </row>
    <row r="92" spans="1:7" x14ac:dyDescent="0.3">
      <c r="A92" s="10" t="s">
        <v>137</v>
      </c>
      <c r="B92" s="4" t="s">
        <v>109</v>
      </c>
      <c r="C92" s="2" t="s">
        <v>1</v>
      </c>
      <c r="D92" s="3">
        <v>64</v>
      </c>
      <c r="E92" s="3">
        <f t="shared" si="2"/>
        <v>55</v>
      </c>
      <c r="F92" s="17">
        <v>192669</v>
      </c>
      <c r="G92" s="25">
        <f t="shared" si="3"/>
        <v>10596795</v>
      </c>
    </row>
    <row r="93" spans="1:7" x14ac:dyDescent="0.3">
      <c r="A93" s="10" t="s">
        <v>138</v>
      </c>
      <c r="B93" s="4" t="s">
        <v>110</v>
      </c>
      <c r="C93" s="2" t="s">
        <v>1</v>
      </c>
      <c r="D93" s="3">
        <v>16</v>
      </c>
      <c r="E93" s="3">
        <f t="shared" si="2"/>
        <v>14</v>
      </c>
      <c r="F93" s="17">
        <v>619603</v>
      </c>
      <c r="G93" s="25">
        <f t="shared" si="3"/>
        <v>8674442</v>
      </c>
    </row>
    <row r="94" spans="1:7" ht="25" x14ac:dyDescent="0.3">
      <c r="A94" s="10" t="s">
        <v>139</v>
      </c>
      <c r="B94" s="4" t="s">
        <v>111</v>
      </c>
      <c r="C94" s="2" t="s">
        <v>1</v>
      </c>
      <c r="D94" s="3">
        <v>62</v>
      </c>
      <c r="E94" s="3">
        <f t="shared" si="2"/>
        <v>53</v>
      </c>
      <c r="F94" s="25">
        <v>1307473</v>
      </c>
      <c r="G94" s="25">
        <f t="shared" si="3"/>
        <v>69296069</v>
      </c>
    </row>
    <row r="95" spans="1:7" ht="25" x14ac:dyDescent="0.3">
      <c r="A95" s="10" t="s">
        <v>140</v>
      </c>
      <c r="B95" s="4" t="s">
        <v>112</v>
      </c>
      <c r="C95" s="2" t="s">
        <v>1</v>
      </c>
      <c r="D95" s="3">
        <v>18</v>
      </c>
      <c r="E95" s="3">
        <f t="shared" si="2"/>
        <v>15</v>
      </c>
      <c r="F95" s="25">
        <v>2162358</v>
      </c>
      <c r="G95" s="25">
        <f t="shared" si="3"/>
        <v>32435370</v>
      </c>
    </row>
    <row r="96" spans="1:7" ht="26" x14ac:dyDescent="0.3">
      <c r="A96" s="31">
        <v>14</v>
      </c>
      <c r="B96" s="32" t="s">
        <v>113</v>
      </c>
      <c r="C96" s="33"/>
      <c r="D96" s="34"/>
      <c r="E96" s="34"/>
      <c r="F96" s="35"/>
      <c r="G96" s="36"/>
    </row>
    <row r="97" spans="1:9" x14ac:dyDescent="0.3">
      <c r="A97" s="11" t="s">
        <v>141</v>
      </c>
      <c r="B97" s="4" t="s">
        <v>204</v>
      </c>
      <c r="C97" s="2" t="s">
        <v>4</v>
      </c>
      <c r="D97" s="3">
        <v>9122</v>
      </c>
      <c r="E97" s="3">
        <f t="shared" si="2"/>
        <v>7790</v>
      </c>
      <c r="F97" s="17">
        <v>44756</v>
      </c>
      <c r="G97" s="25">
        <f t="shared" si="3"/>
        <v>348649240</v>
      </c>
    </row>
    <row r="98" spans="1:9" x14ac:dyDescent="0.3">
      <c r="A98" s="11" t="s">
        <v>142</v>
      </c>
      <c r="B98" s="4" t="s">
        <v>205</v>
      </c>
      <c r="C98" s="2" t="s">
        <v>4</v>
      </c>
      <c r="D98" s="3">
        <v>2622</v>
      </c>
      <c r="E98" s="3">
        <f t="shared" si="2"/>
        <v>2239</v>
      </c>
      <c r="F98" s="17">
        <v>93958</v>
      </c>
      <c r="G98" s="25">
        <f t="shared" si="3"/>
        <v>210371962</v>
      </c>
    </row>
    <row r="99" spans="1:9" x14ac:dyDescent="0.3">
      <c r="A99" s="11" t="s">
        <v>143</v>
      </c>
      <c r="B99" s="4" t="s">
        <v>206</v>
      </c>
      <c r="C99" s="2" t="s">
        <v>4</v>
      </c>
      <c r="D99" s="3">
        <v>2</v>
      </c>
      <c r="E99" s="3">
        <f t="shared" si="2"/>
        <v>2</v>
      </c>
      <c r="F99" s="17">
        <v>147502</v>
      </c>
      <c r="G99" s="25">
        <f t="shared" si="3"/>
        <v>295004</v>
      </c>
    </row>
    <row r="100" spans="1:9" x14ac:dyDescent="0.3">
      <c r="A100" s="11" t="s">
        <v>144</v>
      </c>
      <c r="B100" s="4" t="s">
        <v>207</v>
      </c>
      <c r="C100" s="2" t="s">
        <v>4</v>
      </c>
      <c r="D100" s="3">
        <v>2</v>
      </c>
      <c r="E100" s="3">
        <f t="shared" si="2"/>
        <v>2</v>
      </c>
      <c r="F100" s="17">
        <v>234851</v>
      </c>
      <c r="G100" s="25">
        <f t="shared" si="3"/>
        <v>469702</v>
      </c>
    </row>
    <row r="101" spans="1:9" x14ac:dyDescent="0.3">
      <c r="A101" s="11" t="s">
        <v>145</v>
      </c>
      <c r="B101" s="4" t="s">
        <v>208</v>
      </c>
      <c r="C101" s="2" t="s">
        <v>4</v>
      </c>
      <c r="D101" s="3">
        <v>2</v>
      </c>
      <c r="E101" s="3">
        <f t="shared" si="2"/>
        <v>2</v>
      </c>
      <c r="F101" s="17">
        <v>61997</v>
      </c>
      <c r="G101" s="25">
        <f t="shared" si="3"/>
        <v>123994</v>
      </c>
    </row>
    <row r="102" spans="1:9" x14ac:dyDescent="0.3">
      <c r="A102" s="31" t="s">
        <v>120</v>
      </c>
      <c r="B102" s="32" t="s">
        <v>119</v>
      </c>
      <c r="C102" s="33"/>
      <c r="D102" s="34"/>
      <c r="E102" s="34"/>
      <c r="F102" s="35"/>
      <c r="G102" s="36"/>
    </row>
    <row r="103" spans="1:9" x14ac:dyDescent="0.3">
      <c r="A103" s="26" t="s">
        <v>121</v>
      </c>
      <c r="B103" s="4" t="s">
        <v>209</v>
      </c>
      <c r="C103" s="2" t="s">
        <v>1</v>
      </c>
      <c r="D103" s="3">
        <v>886</v>
      </c>
      <c r="E103" s="3">
        <f t="shared" si="2"/>
        <v>757</v>
      </c>
      <c r="F103" s="25">
        <v>25571</v>
      </c>
      <c r="G103" s="25">
        <f t="shared" si="3"/>
        <v>19357247</v>
      </c>
    </row>
    <row r="104" spans="1:9" ht="62.5" x14ac:dyDescent="0.3">
      <c r="A104" s="26" t="s">
        <v>122</v>
      </c>
      <c r="B104" s="4" t="s">
        <v>210</v>
      </c>
      <c r="C104" s="2" t="s">
        <v>1</v>
      </c>
      <c r="D104" s="3">
        <v>80</v>
      </c>
      <c r="E104" s="3">
        <f t="shared" si="2"/>
        <v>68</v>
      </c>
      <c r="F104" s="25">
        <v>577326.66</v>
      </c>
      <c r="G104" s="25">
        <f t="shared" si="3"/>
        <v>39258213</v>
      </c>
    </row>
    <row r="105" spans="1:9" x14ac:dyDescent="0.3">
      <c r="B105" s="43" t="s">
        <v>40</v>
      </c>
      <c r="C105" s="43"/>
      <c r="D105" s="43"/>
      <c r="E105" s="43"/>
      <c r="F105" s="43"/>
      <c r="G105" s="20">
        <f>+SUM(G6:G104)</f>
        <v>5137407408</v>
      </c>
      <c r="H105" s="21"/>
      <c r="I105" s="21"/>
    </row>
    <row r="106" spans="1:9" x14ac:dyDescent="0.3">
      <c r="A106" s="22"/>
      <c r="B106" s="43" t="s">
        <v>42</v>
      </c>
      <c r="C106" s="43"/>
      <c r="D106" s="43"/>
      <c r="E106" s="43"/>
      <c r="F106" s="43"/>
      <c r="G106" s="20">
        <f>+G6</f>
        <v>130000000</v>
      </c>
      <c r="H106" s="21"/>
      <c r="I106" s="21"/>
    </row>
    <row r="107" spans="1:9" x14ac:dyDescent="0.3">
      <c r="A107" s="22"/>
      <c r="B107" s="43" t="s">
        <v>43</v>
      </c>
      <c r="C107" s="43"/>
      <c r="D107" s="43"/>
      <c r="E107" s="43"/>
      <c r="F107" s="43"/>
      <c r="G107" s="20">
        <f>SUM(G7:G104)</f>
        <v>5007407408</v>
      </c>
      <c r="H107" s="21"/>
      <c r="I107" s="21"/>
    </row>
    <row r="108" spans="1:9" ht="14" customHeight="1" x14ac:dyDescent="0.3">
      <c r="A108" s="22"/>
      <c r="B108" s="46" t="s">
        <v>149</v>
      </c>
      <c r="C108" s="40" t="s">
        <v>45</v>
      </c>
      <c r="D108" s="41"/>
      <c r="E108" s="42"/>
      <c r="F108" s="24">
        <v>0.25</v>
      </c>
      <c r="G108" s="20">
        <f>ROUND(F108*$G$107,0)</f>
        <v>1251851852</v>
      </c>
      <c r="H108" s="21"/>
      <c r="I108" s="21"/>
    </row>
    <row r="109" spans="1:9" ht="14" customHeight="1" x14ac:dyDescent="0.3">
      <c r="A109" s="22"/>
      <c r="B109" s="46"/>
      <c r="C109" s="40" t="s">
        <v>46</v>
      </c>
      <c r="D109" s="41"/>
      <c r="E109" s="42"/>
      <c r="F109" s="24">
        <v>0.01</v>
      </c>
      <c r="G109" s="20">
        <f t="shared" ref="G109:G111" si="4">ROUND(F109*$G$107,0)</f>
        <v>50074074</v>
      </c>
      <c r="H109" s="21"/>
      <c r="I109" s="21"/>
    </row>
    <row r="110" spans="1:9" x14ac:dyDescent="0.3">
      <c r="A110" s="22"/>
      <c r="B110" s="46"/>
      <c r="C110" s="40" t="s">
        <v>47</v>
      </c>
      <c r="D110" s="41"/>
      <c r="E110" s="42"/>
      <c r="F110" s="24">
        <v>0.05</v>
      </c>
      <c r="G110" s="20">
        <f t="shared" si="4"/>
        <v>250370370</v>
      </c>
      <c r="H110" s="21"/>
      <c r="I110" s="21"/>
    </row>
    <row r="111" spans="1:9" x14ac:dyDescent="0.3">
      <c r="A111" s="22"/>
      <c r="B111" s="46"/>
      <c r="C111" s="40" t="s">
        <v>146</v>
      </c>
      <c r="D111" s="41"/>
      <c r="E111" s="42"/>
      <c r="F111" s="24">
        <f>F108+F109+F110</f>
        <v>0.31</v>
      </c>
      <c r="G111" s="20">
        <f t="shared" si="4"/>
        <v>1552296296</v>
      </c>
      <c r="H111" s="21"/>
      <c r="I111" s="21"/>
    </row>
    <row r="112" spans="1:9" x14ac:dyDescent="0.3">
      <c r="A112" s="22"/>
      <c r="B112" s="46"/>
      <c r="C112" s="40" t="s">
        <v>147</v>
      </c>
      <c r="D112" s="41"/>
      <c r="E112" s="42"/>
      <c r="F112" s="24">
        <v>0.04</v>
      </c>
      <c r="G112" s="20">
        <f>ROUND(F112*G107,0)</f>
        <v>200296296</v>
      </c>
      <c r="H112" s="21"/>
      <c r="I112" s="21"/>
    </row>
    <row r="113" spans="1:9" x14ac:dyDescent="0.3">
      <c r="A113" s="22"/>
      <c r="B113" s="43" t="s">
        <v>148</v>
      </c>
      <c r="C113" s="43"/>
      <c r="D113" s="43"/>
      <c r="E113" s="43"/>
      <c r="F113" s="43"/>
      <c r="G113" s="20">
        <f>G107+G111+G112</f>
        <v>6760000000</v>
      </c>
      <c r="H113" s="21"/>
      <c r="I113" s="21"/>
    </row>
    <row r="114" spans="1:9" x14ac:dyDescent="0.3">
      <c r="A114" s="22"/>
      <c r="B114" s="43" t="s">
        <v>44</v>
      </c>
      <c r="C114" s="43"/>
      <c r="D114" s="43"/>
      <c r="E114" s="43"/>
      <c r="F114" s="43"/>
      <c r="G114" s="20">
        <f>G113+G106</f>
        <v>6890000000</v>
      </c>
      <c r="H114" s="21"/>
      <c r="I114" s="21"/>
    </row>
    <row r="115" spans="1:9" x14ac:dyDescent="0.3">
      <c r="A115" s="22"/>
      <c r="B115" s="22"/>
      <c r="C115" s="40"/>
      <c r="D115" s="41"/>
      <c r="E115" s="42"/>
      <c r="F115" s="24"/>
      <c r="G115" s="20"/>
      <c r="H115" s="21"/>
      <c r="I115" s="21"/>
    </row>
    <row r="117" spans="1:9" x14ac:dyDescent="0.3">
      <c r="G117" s="28"/>
    </row>
    <row r="120" spans="1:9" ht="48" customHeight="1" x14ac:dyDescent="0.3">
      <c r="B120" s="44" t="s">
        <v>123</v>
      </c>
      <c r="C120" s="44"/>
      <c r="D120" s="44"/>
      <c r="E120" s="29"/>
    </row>
    <row r="123" spans="1:9" ht="48" customHeight="1" x14ac:dyDescent="0.3">
      <c r="B123" s="44" t="s">
        <v>124</v>
      </c>
      <c r="C123" s="44"/>
      <c r="D123" s="44"/>
      <c r="E123" s="29"/>
    </row>
  </sheetData>
  <mergeCells count="15">
    <mergeCell ref="A1:G3"/>
    <mergeCell ref="B106:F106"/>
    <mergeCell ref="B107:F107"/>
    <mergeCell ref="B108:B112"/>
    <mergeCell ref="B123:D123"/>
    <mergeCell ref="C108:E108"/>
    <mergeCell ref="C109:E109"/>
    <mergeCell ref="C110:E110"/>
    <mergeCell ref="C111:E111"/>
    <mergeCell ref="C112:E112"/>
    <mergeCell ref="C115:E115"/>
    <mergeCell ref="B105:F105"/>
    <mergeCell ref="B113:F113"/>
    <mergeCell ref="B114:F114"/>
    <mergeCell ref="B120:D120"/>
  </mergeCells>
  <pageMargins left="0.70866141732283472" right="0.70866141732283472" top="0.74803149606299213" bottom="0.74803149606299213" header="0.31496062992125984" footer="0.31496062992125984"/>
  <pageSetup paperSize="172" scale="40" fitToHeight="0" orientation="portrait" horizontalDpi="300" verticalDpi="300" r:id="rId1"/>
  <rowBreaks count="1" manualBreakCount="1">
    <brk id="41" max="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0a124b-0a57-4142-a881-d9df339976a6">
      <Terms xmlns="http://schemas.microsoft.com/office/infopath/2007/PartnerControls"/>
    </lcf76f155ced4ddcb4097134ff3c332f>
    <TaxCatchAll xmlns="0545dd92-3785-402a-8529-d634df4a91f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955BE5680E144B875ECB330CFC2DCD" ma:contentTypeVersion="14" ma:contentTypeDescription="Crear nuevo documento." ma:contentTypeScope="" ma:versionID="02832fb0c3c26653940d2fa984ec295a">
  <xsd:schema xmlns:xsd="http://www.w3.org/2001/XMLSchema" xmlns:xs="http://www.w3.org/2001/XMLSchema" xmlns:p="http://schemas.microsoft.com/office/2006/metadata/properties" xmlns:ns2="f40a124b-0a57-4142-a881-d9df339976a6" xmlns:ns3="0545dd92-3785-402a-8529-d634df4a91fa" targetNamespace="http://schemas.microsoft.com/office/2006/metadata/properties" ma:root="true" ma:fieldsID="4105611f6ce5ccd6348765a6f29b9eb0" ns2:_="" ns3:_="">
    <xsd:import namespace="f40a124b-0a57-4142-a881-d9df339976a6"/>
    <xsd:import namespace="0545dd92-3785-402a-8529-d634df4a9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a124b-0a57-4142-a881-d9df33997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de26c46-12f6-4160-85dc-30ef2412de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5dd92-3785-402a-8529-d634df4a91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b8cec5-665f-43e2-8993-f752a074a246}" ma:internalName="TaxCatchAll" ma:showField="CatchAllData" ma:web="0545dd92-3785-402a-8529-d634df4a91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15244-5665-4E43-9FB6-61C0565D25FF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40a124b-0a57-4142-a881-d9df339976a6"/>
    <ds:schemaRef ds:uri="0545dd92-3785-402a-8529-d634df4a91f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86EA080-738E-495D-8625-6389A1132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a124b-0a57-4142-a881-d9df339976a6"/>
    <ds:schemaRef ds:uri="0545dd92-3785-402a-8529-d634df4a9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91FC2-52AA-483E-A42E-596B1E2E56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Acueducto</vt:lpstr>
      <vt:lpstr>Ajuste 2026</vt:lpstr>
      <vt:lpstr>Acueducto!Títulos_a_imprimir</vt:lpstr>
      <vt:lpstr>'Ajuste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Esteban Huertas Rodriguez</dc:creator>
  <cp:keywords/>
  <dc:description/>
  <cp:lastModifiedBy>Janeth Sofia Torres Sanchez</cp:lastModifiedBy>
  <cp:revision/>
  <cp:lastPrinted>2026-02-25T19:28:43Z</cp:lastPrinted>
  <dcterms:created xsi:type="dcterms:W3CDTF">2024-09-27T19:08:10Z</dcterms:created>
  <dcterms:modified xsi:type="dcterms:W3CDTF">2026-05-05T21:54:38Z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0x01010002955BE5680E144B875ECB330CFC2DCD</vt:lpwstr>
  </property>
  <property fmtid="{D5CDD505-2E9C-101B-9397-08002B2CF9AE}" pid="3" name="MediaServiceImageTags">
    <vt:lpwstr/>
  </property>
</Properties>
</file>